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73\"/>
    </mc:Choice>
  </mc:AlternateContent>
  <xr:revisionPtr revIDLastSave="0" documentId="13_ncr:1_{6B4692FB-A8CF-42E2-8EE1-A85277650E8E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1-02-01" sheetId="6" r:id="rId6"/>
    <sheet name="ОСР 1-09-01" sheetId="7" r:id="rId7"/>
    <sheet name="ОСР 1-12-01" sheetId="8" r:id="rId8"/>
    <sheet name="ОСР 107-02-01" sheetId="9" r:id="rId9"/>
    <sheet name="ОСР 107-07-01" sheetId="10" r:id="rId10"/>
    <sheet name="ОСР 12-01" sheetId="11" r:id="rId11"/>
    <sheet name="ОСР 525-02-01" sheetId="12" r:id="rId12"/>
    <sheet name="ОСР 525-09-01" sheetId="13" r:id="rId13"/>
    <sheet name="ОСР 525-12-01" sheetId="14" r:id="rId14"/>
    <sheet name="Источники ЦИ" sheetId="15" r:id="rId15"/>
    <sheet name="Цена МАТ и ОБ по ТКП" sheetId="16" r:id="rId16"/>
  </sheets>
  <calcPr calcId="181029"/>
</workbook>
</file>

<file path=xl/calcChain.xml><?xml version="1.0" encoding="utf-8"?>
<calcChain xmlns="http://schemas.openxmlformats.org/spreadsheetml/2006/main">
  <c r="C39" i="1" l="1"/>
  <c r="C40" i="1" s="1"/>
  <c r="C42" i="1" s="1"/>
  <c r="C38" i="1"/>
  <c r="C37" i="1"/>
  <c r="C29" i="1"/>
  <c r="C43" i="1"/>
  <c r="I40" i="1"/>
  <c r="I39" i="1"/>
  <c r="I38" i="1"/>
  <c r="I37" i="1"/>
  <c r="I36" i="1"/>
  <c r="C30" i="1"/>
  <c r="C32" i="1" s="1"/>
  <c r="C34" i="1" s="1"/>
  <c r="G77" i="2"/>
  <c r="G78" i="2" s="1"/>
  <c r="G80" i="2" s="1"/>
  <c r="G81" i="2" s="1"/>
  <c r="G82" i="2" s="1"/>
  <c r="F77" i="2"/>
  <c r="F78" i="2" s="1"/>
  <c r="F80" i="2" s="1"/>
  <c r="F81" i="2" s="1"/>
  <c r="F82" i="2" s="1"/>
  <c r="G76" i="2"/>
  <c r="F76" i="2"/>
  <c r="E76" i="2"/>
  <c r="E77" i="2" s="1"/>
  <c r="E78" i="2" s="1"/>
  <c r="E80" i="2" s="1"/>
  <c r="E81" i="2" s="1"/>
  <c r="E82" i="2" s="1"/>
  <c r="D76" i="2"/>
  <c r="D77" i="2" s="1"/>
  <c r="H67" i="2"/>
  <c r="G67" i="2"/>
  <c r="F67" i="2"/>
  <c r="E67" i="2"/>
  <c r="D67" i="2"/>
  <c r="H66" i="2"/>
  <c r="G44" i="2"/>
  <c r="F44" i="2"/>
  <c r="H44" i="2" s="1"/>
  <c r="E44" i="2"/>
  <c r="D44" i="2"/>
  <c r="H43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H35" i="2"/>
  <c r="G35" i="2"/>
  <c r="F35" i="2"/>
  <c r="E35" i="2"/>
  <c r="D35" i="2"/>
  <c r="H34" i="2"/>
  <c r="G32" i="2"/>
  <c r="F32" i="2"/>
  <c r="H32" i="2" s="1"/>
  <c r="E32" i="2"/>
  <c r="D32" i="2"/>
  <c r="H31" i="2"/>
  <c r="G23" i="2"/>
  <c r="F23" i="2"/>
  <c r="E23" i="2"/>
  <c r="D23" i="2"/>
  <c r="H23" i="2" s="1"/>
  <c r="H22" i="2"/>
  <c r="C44" i="1" l="1"/>
  <c r="C46" i="1"/>
  <c r="C41" i="1"/>
  <c r="C31" i="1"/>
  <c r="D78" i="2"/>
  <c r="H77" i="2"/>
  <c r="H76" i="2"/>
  <c r="H78" i="2" l="1"/>
  <c r="D80" i="2"/>
  <c r="H80" i="2" l="1"/>
  <c r="D81" i="2"/>
  <c r="D82" i="2" l="1"/>
  <c r="H82" i="2" s="1"/>
  <c r="H81" i="2"/>
</calcChain>
</file>

<file path=xl/sharedStrings.xml><?xml version="1.0" encoding="utf-8"?>
<sst xmlns="http://schemas.openxmlformats.org/spreadsheetml/2006/main" count="593" uniqueCount="219">
  <si>
    <t>СВОДКА ЗАТРАТ</t>
  </si>
  <si>
    <t>P_0573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</si>
  <si>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</si>
  <si>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</si>
  <si>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</si>
  <si>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</si>
  <si>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</si>
  <si>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</si>
  <si>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</si>
  <si>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</si>
  <si>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</si>
  <si>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</si>
  <si>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</si>
  <si>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</si>
  <si>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</si>
  <si>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</si>
  <si>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</si>
  <si>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</si>
  <si>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</si>
  <si>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</si>
  <si>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</si>
  <si>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</si>
  <si>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</si>
  <si>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</si>
  <si>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</si>
  <si>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</si>
  <si>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ЛС-3</t>
  </si>
  <si>
    <t>Учет электроэнергии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</si>
  <si>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</si>
  <si>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</si>
  <si>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</si>
  <si>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</si>
  <si>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</si>
  <si>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</si>
  <si>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</si>
  <si>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</si>
  <si>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</si>
  <si>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</si>
  <si>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</si>
  <si>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</si>
  <si>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</si>
  <si>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</si>
  <si>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</si>
  <si>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</si>
  <si>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</si>
  <si>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</si>
  <si>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</si>
  <si>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 исп. при определении сметной стоимости строительства ОКС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</si>
  <si>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</si>
  <si>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</si>
  <si>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</si>
  <si>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</si>
  <si>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</si>
  <si>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</si>
  <si>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</si>
  <si>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</si>
  <si>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</si>
  <si>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</si>
  <si>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</si>
  <si>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</si>
  <si>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</si>
  <si>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ЛС-5</t>
  </si>
  <si>
    <t>ПНР</t>
  </si>
  <si>
    <t>ОСР-107-09-01</t>
  </si>
  <si>
    <t>325/пр 25.05.2021 Пр.1 п.50 Пр.4 п.67</t>
  </si>
  <si>
    <t>Письмо Госстроя №1336-ВК/1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</si>
  <si>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</si>
  <si>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</si>
  <si>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</si>
  <si>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</si>
  <si>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</si>
  <si>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</si>
  <si>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</si>
  <si>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</si>
  <si>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</si>
  <si>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</si>
  <si>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</si>
  <si>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</si>
  <si>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</si>
  <si>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</si>
  <si>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</si>
  <si>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</si>
  <si>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</si>
  <si>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</si>
  <si>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</si>
  <si>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</si>
  <si>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</si>
  <si>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</t>
  </si>
  <si>
    <t>ОСР-107-12-01</t>
  </si>
  <si>
    <t>ПИР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</si>
  <si>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</si>
  <si>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</si>
  <si>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</si>
  <si>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</si>
  <si>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</si>
  <si>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</si>
  <si>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</si>
  <si>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</si>
  <si>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</si>
  <si>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</si>
  <si>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</si>
  <si>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</si>
  <si>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</si>
  <si>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</si>
  <si>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</si>
  <si>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</si>
  <si>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</si>
  <si>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</si>
  <si>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</si>
  <si>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</si>
  <si>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Проектные работы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</si>
  <si>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</si>
  <si>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</si>
  <si>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</si>
  <si>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</si>
  <si>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</si>
  <si>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</si>
  <si>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</si>
  <si>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</si>
  <si>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</si>
  <si>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</si>
  <si>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</si>
  <si>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</si>
  <si>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</si>
  <si>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</si>
  <si>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</si>
  <si>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</si>
  <si>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</si>
  <si>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</si>
  <si>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</si>
  <si>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</si>
  <si>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</si>
  <si>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</si>
  <si>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</si>
  <si>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</si>
  <si>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</si>
  <si>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</si>
  <si>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</si>
  <si>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</si>
  <si>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</si>
  <si>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</si>
  <si>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525-09-01</t>
  </si>
  <si>
    <t>Установка нескольких трехфазных приборов учета в существующем шкафу с организацией связи по радиоинтерфейсу 0.4 кВ</t>
  </si>
  <si>
    <t>ОСР 305-12-01</t>
  </si>
  <si>
    <t>ОСР 525-12-01</t>
  </si>
  <si>
    <t>ОСР 1-02-01</t>
  </si>
  <si>
    <t>Реконструкция ВЛ-0,4 кВ Ф-1, Ф-2 от КТП СРГ 2104/250 кВА Сергиевский район Самарская область</t>
  </si>
  <si>
    <t>Установка трехфазного прибора учета полукосвенного включения с установкой ТТ в распределительном устройстве 0.4 кВ</t>
  </si>
  <si>
    <t>ОСР 1-09-01</t>
  </si>
  <si>
    <t>ОСР 1-12-01</t>
  </si>
  <si>
    <t>ОСР 12-01</t>
  </si>
  <si>
    <t>км</t>
  </si>
  <si>
    <t>"Реконструкция ВЛ-0,4 кВ от КТП Пер 719/2х630 кВА" Сызранский район Самарская область</t>
  </si>
  <si>
    <t>ОСР 107-02-01</t>
  </si>
  <si>
    <t>ОСР 107-07-01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</si>
  <si>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</si>
  <si>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</si>
  <si>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</si>
  <si>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</si>
  <si>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</si>
  <si>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</si>
  <si>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</si>
  <si>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</si>
  <si>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</si>
  <si>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</si>
  <si>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</si>
  <si>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</si>
  <si>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</si>
  <si>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</si>
  <si>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</si>
  <si>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</si>
  <si>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</si>
  <si>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</si>
  <si>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</si>
  <si>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</si>
  <si>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</si>
  <si>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</si>
  <si>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</si>
  <si>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</si>
  <si>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</si>
  <si>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</si>
  <si>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</si>
  <si>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</si>
  <si>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</si>
  <si>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</si>
  <si>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</si>
  <si>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</si>
  <si>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</si>
  <si>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</si>
  <si>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</si>
  <si>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</si>
  <si>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</si>
  <si>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</si>
  <si>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</si>
  <si>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</si>
  <si>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</si>
  <si>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</si>
  <si>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</si>
  <si>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</si>
  <si>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</si>
  <si>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</si>
  <si>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</si>
  <si>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</si>
  <si>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</si>
  <si>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КП Исх. №105 от 27.02.2024г СВЭМ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</si>
  <si>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</si>
  <si>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</si>
  <si>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</si>
  <si>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</si>
  <si>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</si>
  <si>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</si>
  <si>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</si>
  <si>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</si>
  <si>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</si>
  <si>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</si>
  <si>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</si>
  <si>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</si>
  <si>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</si>
  <si>
    <t>Реконструкция ВЛ-0,4 кВ (протяженностью 1,67км) от КТП СРГ 1412 10/0,4/400 кВА с заменой КТП 10/0,4/400кВА, установка приборов учета (43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</si>
</sst>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_-;\-* #,##0.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4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BFC9145-07BA-4129-8E95-C86B2DD6B3DC}"/>
    <cellStyle name="Обычный" xfId="0" builtinId="0"/>
    <cellStyle name="Обычный 2" xfId="4" xr:uid="{A86E7487-C871-4693-AED2-2E33D17C3115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70" zoomScaleNormal="7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3.44140625" customWidth="1"/>
    <col min="9" max="9" width="21.777343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205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186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187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188</v>
      </c>
      <c r="C26" s="54"/>
      <c r="D26" s="51"/>
      <c r="E26" s="51"/>
      <c r="F26" s="51"/>
      <c r="G26" s="52"/>
      <c r="H26" s="52" t="s">
        <v>189</v>
      </c>
      <c r="I26" s="52"/>
    </row>
    <row r="27" spans="1:9" ht="17.100000000000001" customHeight="1" x14ac:dyDescent="0.3">
      <c r="A27" s="55" t="s">
        <v>6</v>
      </c>
      <c r="B27" s="53" t="s">
        <v>190</v>
      </c>
      <c r="C27" s="56">
        <v>0</v>
      </c>
      <c r="D27" s="57"/>
      <c r="E27" s="57"/>
      <c r="F27" s="57"/>
      <c r="G27" s="58" t="s">
        <v>191</v>
      </c>
      <c r="H27" s="58" t="s">
        <v>192</v>
      </c>
      <c r="I27" s="58" t="s">
        <v>193</v>
      </c>
    </row>
    <row r="28" spans="1:9" ht="17.100000000000001" customHeight="1" x14ac:dyDescent="0.3">
      <c r="A28" s="55" t="s">
        <v>7</v>
      </c>
      <c r="B28" s="53" t="s">
        <v>194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195</v>
      </c>
      <c r="C29" s="62">
        <f>ССР!G73*1.2</f>
        <v>1528.5310550875199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1528.5310550875199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196</v>
      </c>
      <c r="C31" s="62">
        <f>C30-ROUND(C30/1.2,5)</f>
        <v>254.75517508752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197</v>
      </c>
      <c r="C32" s="67">
        <f>C30*I38</f>
        <v>1773.0842541133954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198</v>
      </c>
      <c r="C33" s="62">
        <v>0.87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199</v>
      </c>
      <c r="C34" s="67">
        <f>C32*C33</f>
        <v>1542.5833010786541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200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188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190</v>
      </c>
      <c r="C37" s="76">
        <f>ССР!D82+ССР!E82</f>
        <v>14023.576142194908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194</v>
      </c>
      <c r="C38" s="76">
        <f>ССР!F82</f>
        <v>4723.7080662014987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195</v>
      </c>
      <c r="C39" s="76">
        <f>(ССР!G78-ССР!G73)*1.2</f>
        <v>796.92292919599072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19544.207137592395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196</v>
      </c>
      <c r="C41" s="62">
        <f>C40-ROUND(C40/1.2,5)</f>
        <v>3257.367857592395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197</v>
      </c>
      <c r="C42" s="77">
        <f>C40*I39</f>
        <v>23673.3973089022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198</v>
      </c>
      <c r="C43" s="62">
        <f>C33</f>
        <v>0.87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199</v>
      </c>
      <c r="C44" s="67">
        <f>C42*C43</f>
        <v>20595.855658744913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201</v>
      </c>
      <c r="C46" s="103">
        <f>C34+C44</f>
        <v>22138.438959823568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202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115</v>
      </c>
      <c r="C13" s="25" t="s">
        <v>116</v>
      </c>
      <c r="D13" s="19">
        <v>0</v>
      </c>
      <c r="E13" s="19">
        <v>0</v>
      </c>
      <c r="F13" s="19">
        <v>0</v>
      </c>
      <c r="G13" s="19">
        <v>66.817849644565996</v>
      </c>
      <c r="H13" s="19">
        <v>66.817849644565996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66.817849644565996</v>
      </c>
      <c r="H14" s="19">
        <v>66.817849644565996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215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110</v>
      </c>
      <c r="D13" s="19">
        <v>0</v>
      </c>
      <c r="E13" s="19">
        <v>0</v>
      </c>
      <c r="F13" s="19">
        <v>0</v>
      </c>
      <c r="G13" s="19">
        <v>420.76527596804999</v>
      </c>
      <c r="H13" s="19">
        <v>420.76527596804999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420.76527596804999</v>
      </c>
      <c r="H14" s="19">
        <v>420.76527596804999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216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120</v>
      </c>
      <c r="C13" s="25" t="s">
        <v>121</v>
      </c>
      <c r="D13" s="19">
        <v>3253.4747903932998</v>
      </c>
      <c r="E13" s="19">
        <v>567.06277669605004</v>
      </c>
      <c r="F13" s="19">
        <v>0</v>
      </c>
      <c r="G13" s="19">
        <v>0</v>
      </c>
      <c r="H13" s="19">
        <v>3820.5375670893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3253.4747903932998</v>
      </c>
      <c r="E14" s="19">
        <v>567.06277669605004</v>
      </c>
      <c r="F14" s="19">
        <v>0</v>
      </c>
      <c r="G14" s="19">
        <v>0</v>
      </c>
      <c r="H14" s="19">
        <v>3820.5375670893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217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123</v>
      </c>
      <c r="C13" s="25" t="s">
        <v>54</v>
      </c>
      <c r="D13" s="19">
        <v>0</v>
      </c>
      <c r="E13" s="19">
        <v>0</v>
      </c>
      <c r="F13" s="19">
        <v>0</v>
      </c>
      <c r="G13" s="19">
        <v>120.90942277475</v>
      </c>
      <c r="H13" s="19">
        <v>120.90942277475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120.90942277475</v>
      </c>
      <c r="H14" s="19">
        <v>120.90942277475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74</v>
      </c>
      <c r="D13" s="19">
        <v>0</v>
      </c>
      <c r="E13" s="19">
        <v>0</v>
      </c>
      <c r="F13" s="19">
        <v>0</v>
      </c>
      <c r="G13" s="19">
        <v>438.67384615384998</v>
      </c>
      <c r="H13" s="19">
        <v>438.67384615384998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438.67384615384998</v>
      </c>
      <c r="H14" s="19">
        <v>438.67384615384998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22"/>
  <sheetViews>
    <sheetView zoomScale="75" zoomScaleNormal="87" workbookViewId="0">
      <selection activeCell="H3" sqref="H3:H119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125</v>
      </c>
      <c r="B1" s="37" t="s">
        <v>126</v>
      </c>
      <c r="C1" s="37" t="s">
        <v>127</v>
      </c>
      <c r="D1" s="37" t="s">
        <v>128</v>
      </c>
      <c r="E1" s="37" t="s">
        <v>129</v>
      </c>
      <c r="F1" s="37" t="s">
        <v>130</v>
      </c>
      <c r="G1" s="37" t="s">
        <v>131</v>
      </c>
      <c r="H1" s="37" t="s">
        <v>132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95</v>
      </c>
      <c r="B3" s="95"/>
      <c r="C3" s="45"/>
      <c r="D3" s="43">
        <v>4734.4414068495998</v>
      </c>
      <c r="E3" s="41"/>
      <c r="F3" s="41"/>
      <c r="G3" s="41"/>
      <c r="H3" s="48"/>
    </row>
    <row r="4" spans="1:8" x14ac:dyDescent="0.3">
      <c r="A4" s="96" t="s">
        <v>133</v>
      </c>
      <c r="B4" s="42" t="s">
        <v>134</v>
      </c>
      <c r="C4" s="45"/>
      <c r="D4" s="43">
        <v>850.80290444695004</v>
      </c>
      <c r="E4" s="41"/>
      <c r="F4" s="41"/>
      <c r="G4" s="41"/>
      <c r="H4" s="48"/>
    </row>
    <row r="5" spans="1:8" x14ac:dyDescent="0.3">
      <c r="A5" s="96"/>
      <c r="B5" s="42" t="s">
        <v>135</v>
      </c>
      <c r="C5" s="37"/>
      <c r="D5" s="43">
        <v>61.868222304359001</v>
      </c>
      <c r="E5" s="41"/>
      <c r="F5" s="41"/>
      <c r="G5" s="41"/>
      <c r="H5" s="47"/>
    </row>
    <row r="6" spans="1:8" x14ac:dyDescent="0.3">
      <c r="A6" s="99"/>
      <c r="B6" s="42" t="s">
        <v>136</v>
      </c>
      <c r="C6" s="37"/>
      <c r="D6" s="43">
        <v>3821.7702800983002</v>
      </c>
      <c r="E6" s="41"/>
      <c r="F6" s="41"/>
      <c r="G6" s="41"/>
      <c r="H6" s="47"/>
    </row>
    <row r="7" spans="1:8" x14ac:dyDescent="0.3">
      <c r="A7" s="99"/>
      <c r="B7" s="42" t="s">
        <v>137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98</v>
      </c>
      <c r="B8" s="98"/>
      <c r="C8" s="96" t="s">
        <v>139</v>
      </c>
      <c r="D8" s="44">
        <v>4734.4414068495998</v>
      </c>
      <c r="E8" s="41">
        <v>1</v>
      </c>
      <c r="F8" s="41" t="s">
        <v>138</v>
      </c>
      <c r="G8" s="44">
        <v>4734.4414068495998</v>
      </c>
      <c r="H8" s="47"/>
    </row>
    <row r="9" spans="1:8" x14ac:dyDescent="0.3">
      <c r="A9" s="100">
        <v>1</v>
      </c>
      <c r="B9" s="42" t="s">
        <v>134</v>
      </c>
      <c r="C9" s="96"/>
      <c r="D9" s="44">
        <v>850.80290444695004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135</v>
      </c>
      <c r="C10" s="96"/>
      <c r="D10" s="44">
        <v>61.868222304359001</v>
      </c>
      <c r="E10" s="41"/>
      <c r="F10" s="41"/>
      <c r="G10" s="41"/>
      <c r="H10" s="99"/>
    </row>
    <row r="11" spans="1:8" x14ac:dyDescent="0.3">
      <c r="A11" s="96"/>
      <c r="B11" s="42" t="s">
        <v>136</v>
      </c>
      <c r="C11" s="96"/>
      <c r="D11" s="44">
        <v>3821.7702800983002</v>
      </c>
      <c r="E11" s="41"/>
      <c r="F11" s="41"/>
      <c r="G11" s="41"/>
      <c r="H11" s="99"/>
    </row>
    <row r="12" spans="1:8" x14ac:dyDescent="0.3">
      <c r="A12" s="96"/>
      <c r="B12" s="42" t="s">
        <v>137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54</v>
      </c>
      <c r="B13" s="95"/>
      <c r="C13" s="37"/>
      <c r="D13" s="43">
        <v>217.26402421889</v>
      </c>
      <c r="E13" s="41"/>
      <c r="F13" s="41"/>
      <c r="G13" s="41"/>
      <c r="H13" s="47"/>
    </row>
    <row r="14" spans="1:8" x14ac:dyDescent="0.3">
      <c r="A14" s="96" t="s">
        <v>140</v>
      </c>
      <c r="B14" s="42" t="s">
        <v>134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135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136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137</v>
      </c>
      <c r="C17" s="37"/>
      <c r="D17" s="43">
        <v>96.354601444140002</v>
      </c>
      <c r="E17" s="41"/>
      <c r="F17" s="41"/>
      <c r="G17" s="41"/>
      <c r="H17" s="47"/>
    </row>
    <row r="18" spans="1:8" x14ac:dyDescent="0.3">
      <c r="A18" s="97" t="s">
        <v>54</v>
      </c>
      <c r="B18" s="98"/>
      <c r="C18" s="96" t="s">
        <v>139</v>
      </c>
      <c r="D18" s="44">
        <v>96.354601444140002</v>
      </c>
      <c r="E18" s="41">
        <v>1</v>
      </c>
      <c r="F18" s="41" t="s">
        <v>138</v>
      </c>
      <c r="G18" s="44">
        <v>96.354601444140002</v>
      </c>
      <c r="H18" s="47"/>
    </row>
    <row r="19" spans="1:8" x14ac:dyDescent="0.3">
      <c r="A19" s="100">
        <v>1</v>
      </c>
      <c r="B19" s="42" t="s">
        <v>134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135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136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137</v>
      </c>
      <c r="C22" s="96"/>
      <c r="D22" s="44">
        <v>96.354601444140002</v>
      </c>
      <c r="E22" s="41"/>
      <c r="F22" s="41"/>
      <c r="G22" s="41"/>
      <c r="H22" s="99"/>
    </row>
    <row r="23" spans="1:8" x14ac:dyDescent="0.3">
      <c r="A23" s="96" t="s">
        <v>141</v>
      </c>
      <c r="B23" s="42" t="s">
        <v>134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135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136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137</v>
      </c>
      <c r="C26" s="37"/>
      <c r="D26" s="43">
        <v>217.26402421889</v>
      </c>
      <c r="E26" s="41"/>
      <c r="F26" s="41"/>
      <c r="G26" s="41"/>
      <c r="H26" s="47"/>
    </row>
    <row r="27" spans="1:8" x14ac:dyDescent="0.3">
      <c r="A27" s="97" t="s">
        <v>54</v>
      </c>
      <c r="B27" s="98"/>
      <c r="C27" s="96" t="s">
        <v>142</v>
      </c>
      <c r="D27" s="44">
        <v>120.90942277475</v>
      </c>
      <c r="E27" s="41">
        <v>42</v>
      </c>
      <c r="F27" s="41" t="s">
        <v>138</v>
      </c>
      <c r="G27" s="44">
        <v>2.8787957803511</v>
      </c>
      <c r="H27" s="47"/>
    </row>
    <row r="28" spans="1:8" x14ac:dyDescent="0.3">
      <c r="A28" s="100">
        <v>1</v>
      </c>
      <c r="B28" s="42" t="s">
        <v>134</v>
      </c>
      <c r="C28" s="96"/>
      <c r="D28" s="44">
        <v>0</v>
      </c>
      <c r="E28" s="41"/>
      <c r="F28" s="41"/>
      <c r="G28" s="41"/>
      <c r="H28" s="99" t="s">
        <v>31</v>
      </c>
    </row>
    <row r="29" spans="1:8" x14ac:dyDescent="0.3">
      <c r="A29" s="96"/>
      <c r="B29" s="42" t="s">
        <v>135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136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137</v>
      </c>
      <c r="C31" s="96"/>
      <c r="D31" s="44">
        <v>120.90942277475</v>
      </c>
      <c r="E31" s="41"/>
      <c r="F31" s="41"/>
      <c r="G31" s="41"/>
      <c r="H31" s="99"/>
    </row>
    <row r="32" spans="1:8" ht="24.6" x14ac:dyDescent="0.3">
      <c r="A32" s="94" t="s">
        <v>74</v>
      </c>
      <c r="B32" s="95"/>
      <c r="C32" s="37"/>
      <c r="D32" s="43">
        <v>829.05790615385001</v>
      </c>
      <c r="E32" s="41"/>
      <c r="F32" s="41"/>
      <c r="G32" s="41"/>
      <c r="H32" s="47"/>
    </row>
    <row r="33" spans="1:8" x14ac:dyDescent="0.3">
      <c r="A33" s="96" t="s">
        <v>143</v>
      </c>
      <c r="B33" s="42" t="s">
        <v>134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135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136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137</v>
      </c>
      <c r="C36" s="37"/>
      <c r="D36" s="43">
        <v>390.38405999999998</v>
      </c>
      <c r="E36" s="41"/>
      <c r="F36" s="41"/>
      <c r="G36" s="41"/>
      <c r="H36" s="47"/>
    </row>
    <row r="37" spans="1:8" x14ac:dyDescent="0.3">
      <c r="A37" s="97" t="s">
        <v>74</v>
      </c>
      <c r="B37" s="98"/>
      <c r="C37" s="96" t="s">
        <v>139</v>
      </c>
      <c r="D37" s="44">
        <v>390.38405999999998</v>
      </c>
      <c r="E37" s="41">
        <v>1</v>
      </c>
      <c r="F37" s="41" t="s">
        <v>138</v>
      </c>
      <c r="G37" s="44">
        <v>390.38405999999998</v>
      </c>
      <c r="H37" s="47"/>
    </row>
    <row r="38" spans="1:8" x14ac:dyDescent="0.3">
      <c r="A38" s="100">
        <v>1</v>
      </c>
      <c r="B38" s="42" t="s">
        <v>134</v>
      </c>
      <c r="C38" s="96"/>
      <c r="D38" s="44">
        <v>0</v>
      </c>
      <c r="E38" s="41"/>
      <c r="F38" s="41"/>
      <c r="G38" s="41"/>
      <c r="H38" s="99" t="s">
        <v>25</v>
      </c>
    </row>
    <row r="39" spans="1:8" x14ac:dyDescent="0.3">
      <c r="A39" s="96"/>
      <c r="B39" s="42" t="s">
        <v>135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136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137</v>
      </c>
      <c r="C41" s="96"/>
      <c r="D41" s="44">
        <v>390.38405999999998</v>
      </c>
      <c r="E41" s="41"/>
      <c r="F41" s="41"/>
      <c r="G41" s="41"/>
      <c r="H41" s="99"/>
    </row>
    <row r="42" spans="1:8" x14ac:dyDescent="0.3">
      <c r="A42" s="96" t="s">
        <v>144</v>
      </c>
      <c r="B42" s="42" t="s">
        <v>134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/>
      <c r="B43" s="42" t="s">
        <v>135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6"/>
      <c r="B44" s="42" t="s">
        <v>136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137</v>
      </c>
      <c r="C45" s="37"/>
      <c r="D45" s="43">
        <v>829.05790615385001</v>
      </c>
      <c r="E45" s="41"/>
      <c r="F45" s="41"/>
      <c r="G45" s="41"/>
      <c r="H45" s="47"/>
    </row>
    <row r="46" spans="1:8" x14ac:dyDescent="0.3">
      <c r="A46" s="97" t="s">
        <v>74</v>
      </c>
      <c r="B46" s="98"/>
      <c r="C46" s="96" t="s">
        <v>142</v>
      </c>
      <c r="D46" s="44">
        <v>438.67384615384998</v>
      </c>
      <c r="E46" s="41">
        <v>42</v>
      </c>
      <c r="F46" s="41" t="s">
        <v>138</v>
      </c>
      <c r="G46" s="44">
        <v>10.444615384615</v>
      </c>
      <c r="H46" s="47"/>
    </row>
    <row r="47" spans="1:8" x14ac:dyDescent="0.3">
      <c r="A47" s="100">
        <v>1</v>
      </c>
      <c r="B47" s="42" t="s">
        <v>134</v>
      </c>
      <c r="C47" s="96"/>
      <c r="D47" s="44">
        <v>0</v>
      </c>
      <c r="E47" s="41"/>
      <c r="F47" s="41"/>
      <c r="G47" s="41"/>
      <c r="H47" s="99" t="s">
        <v>31</v>
      </c>
    </row>
    <row r="48" spans="1:8" x14ac:dyDescent="0.3">
      <c r="A48" s="96"/>
      <c r="B48" s="42" t="s">
        <v>135</v>
      </c>
      <c r="C48" s="96"/>
      <c r="D48" s="44">
        <v>0</v>
      </c>
      <c r="E48" s="41"/>
      <c r="F48" s="41"/>
      <c r="G48" s="41"/>
      <c r="H48" s="99"/>
    </row>
    <row r="49" spans="1:8" x14ac:dyDescent="0.3">
      <c r="A49" s="96"/>
      <c r="B49" s="42" t="s">
        <v>136</v>
      </c>
      <c r="C49" s="96"/>
      <c r="D49" s="44">
        <v>0</v>
      </c>
      <c r="E49" s="41"/>
      <c r="F49" s="41"/>
      <c r="G49" s="41"/>
      <c r="H49" s="99"/>
    </row>
    <row r="50" spans="1:8" x14ac:dyDescent="0.3">
      <c r="A50" s="96"/>
      <c r="B50" s="42" t="s">
        <v>137</v>
      </c>
      <c r="C50" s="96"/>
      <c r="D50" s="44">
        <v>438.67384615384998</v>
      </c>
      <c r="E50" s="41"/>
      <c r="F50" s="41"/>
      <c r="G50" s="41"/>
      <c r="H50" s="99"/>
    </row>
    <row r="51" spans="1:8" ht="24.6" x14ac:dyDescent="0.3">
      <c r="A51" s="94" t="s">
        <v>105</v>
      </c>
      <c r="B51" s="95"/>
      <c r="C51" s="37"/>
      <c r="D51" s="43">
        <v>113.40225281908999</v>
      </c>
      <c r="E51" s="41"/>
      <c r="F51" s="41"/>
      <c r="G51" s="41"/>
      <c r="H51" s="47"/>
    </row>
    <row r="52" spans="1:8" x14ac:dyDescent="0.3">
      <c r="A52" s="96" t="s">
        <v>145</v>
      </c>
      <c r="B52" s="42" t="s">
        <v>134</v>
      </c>
      <c r="C52" s="37"/>
      <c r="D52" s="43">
        <v>0.22886311190364</v>
      </c>
      <c r="E52" s="41"/>
      <c r="F52" s="41"/>
      <c r="G52" s="41"/>
      <c r="H52" s="47"/>
    </row>
    <row r="53" spans="1:8" x14ac:dyDescent="0.3">
      <c r="A53" s="96"/>
      <c r="B53" s="42" t="s">
        <v>135</v>
      </c>
      <c r="C53" s="37"/>
      <c r="D53" s="43">
        <v>113.17338970719</v>
      </c>
      <c r="E53" s="41"/>
      <c r="F53" s="41"/>
      <c r="G53" s="41"/>
      <c r="H53" s="47"/>
    </row>
    <row r="54" spans="1:8" x14ac:dyDescent="0.3">
      <c r="A54" s="96"/>
      <c r="B54" s="42" t="s">
        <v>136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137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 t="s">
        <v>27</v>
      </c>
      <c r="B56" s="98"/>
      <c r="C56" s="96" t="s">
        <v>147</v>
      </c>
      <c r="D56" s="44">
        <v>113.40225281908999</v>
      </c>
      <c r="E56" s="41">
        <v>1</v>
      </c>
      <c r="F56" s="41" t="s">
        <v>138</v>
      </c>
      <c r="G56" s="44">
        <v>113.40225281908999</v>
      </c>
      <c r="H56" s="47"/>
    </row>
    <row r="57" spans="1:8" x14ac:dyDescent="0.3">
      <c r="A57" s="100">
        <v>1</v>
      </c>
      <c r="B57" s="42" t="s">
        <v>134</v>
      </c>
      <c r="C57" s="96"/>
      <c r="D57" s="44">
        <v>0.22886311190364</v>
      </c>
      <c r="E57" s="41"/>
      <c r="F57" s="41"/>
      <c r="G57" s="41"/>
      <c r="H57" s="99" t="s">
        <v>146</v>
      </c>
    </row>
    <row r="58" spans="1:8" x14ac:dyDescent="0.3">
      <c r="A58" s="96"/>
      <c r="B58" s="42" t="s">
        <v>135</v>
      </c>
      <c r="C58" s="96"/>
      <c r="D58" s="44">
        <v>113.17338970719</v>
      </c>
      <c r="E58" s="41"/>
      <c r="F58" s="41"/>
      <c r="G58" s="41"/>
      <c r="H58" s="99"/>
    </row>
    <row r="59" spans="1:8" x14ac:dyDescent="0.3">
      <c r="A59" s="96"/>
      <c r="B59" s="42" t="s">
        <v>136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137</v>
      </c>
      <c r="C60" s="96"/>
      <c r="D60" s="44">
        <v>0</v>
      </c>
      <c r="E60" s="41"/>
      <c r="F60" s="41"/>
      <c r="G60" s="41"/>
      <c r="H60" s="99"/>
    </row>
    <row r="61" spans="1:8" ht="24.6" x14ac:dyDescent="0.3">
      <c r="A61" s="94" t="s">
        <v>107</v>
      </c>
      <c r="B61" s="95"/>
      <c r="C61" s="37"/>
      <c r="D61" s="43">
        <v>1.3464586126717</v>
      </c>
      <c r="E61" s="41"/>
      <c r="F61" s="41"/>
      <c r="G61" s="41"/>
      <c r="H61" s="47"/>
    </row>
    <row r="62" spans="1:8" x14ac:dyDescent="0.3">
      <c r="A62" s="96" t="s">
        <v>148</v>
      </c>
      <c r="B62" s="42" t="s">
        <v>134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6"/>
      <c r="B63" s="42" t="s">
        <v>135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6"/>
      <c r="B64" s="42" t="s">
        <v>136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137</v>
      </c>
      <c r="C65" s="37"/>
      <c r="D65" s="43">
        <v>1.3464586126717</v>
      </c>
      <c r="E65" s="41"/>
      <c r="F65" s="41"/>
      <c r="G65" s="41"/>
      <c r="H65" s="47"/>
    </row>
    <row r="66" spans="1:8" x14ac:dyDescent="0.3">
      <c r="A66" s="97" t="s">
        <v>108</v>
      </c>
      <c r="B66" s="98"/>
      <c r="C66" s="96" t="s">
        <v>147</v>
      </c>
      <c r="D66" s="44">
        <v>1.3464586126717</v>
      </c>
      <c r="E66" s="41">
        <v>1</v>
      </c>
      <c r="F66" s="41" t="s">
        <v>138</v>
      </c>
      <c r="G66" s="44">
        <v>1.3464586126717</v>
      </c>
      <c r="H66" s="47"/>
    </row>
    <row r="67" spans="1:8" x14ac:dyDescent="0.3">
      <c r="A67" s="100">
        <v>1</v>
      </c>
      <c r="B67" s="42" t="s">
        <v>134</v>
      </c>
      <c r="C67" s="96"/>
      <c r="D67" s="44">
        <v>0</v>
      </c>
      <c r="E67" s="41"/>
      <c r="F67" s="41"/>
      <c r="G67" s="41"/>
      <c r="H67" s="99" t="s">
        <v>146</v>
      </c>
    </row>
    <row r="68" spans="1:8" x14ac:dyDescent="0.3">
      <c r="A68" s="96"/>
      <c r="B68" s="42" t="s">
        <v>135</v>
      </c>
      <c r="C68" s="96"/>
      <c r="D68" s="44">
        <v>0</v>
      </c>
      <c r="E68" s="41"/>
      <c r="F68" s="41"/>
      <c r="G68" s="41"/>
      <c r="H68" s="99"/>
    </row>
    <row r="69" spans="1:8" x14ac:dyDescent="0.3">
      <c r="A69" s="96"/>
      <c r="B69" s="42" t="s">
        <v>136</v>
      </c>
      <c r="C69" s="96"/>
      <c r="D69" s="44">
        <v>0</v>
      </c>
      <c r="E69" s="41"/>
      <c r="F69" s="41"/>
      <c r="G69" s="41"/>
      <c r="H69" s="99"/>
    </row>
    <row r="70" spans="1:8" x14ac:dyDescent="0.3">
      <c r="A70" s="96"/>
      <c r="B70" s="42" t="s">
        <v>137</v>
      </c>
      <c r="C70" s="96"/>
      <c r="D70" s="44">
        <v>1.3464586126717</v>
      </c>
      <c r="E70" s="41"/>
      <c r="F70" s="41"/>
      <c r="G70" s="41"/>
      <c r="H70" s="99"/>
    </row>
    <row r="71" spans="1:8" ht="24.6" x14ac:dyDescent="0.3">
      <c r="A71" s="94" t="s">
        <v>110</v>
      </c>
      <c r="B71" s="95"/>
      <c r="C71" s="37"/>
      <c r="D71" s="43">
        <v>444.71797308572002</v>
      </c>
      <c r="E71" s="41"/>
      <c r="F71" s="41"/>
      <c r="G71" s="41"/>
      <c r="H71" s="47"/>
    </row>
    <row r="72" spans="1:8" x14ac:dyDescent="0.3">
      <c r="A72" s="96" t="s">
        <v>149</v>
      </c>
      <c r="B72" s="42" t="s">
        <v>134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6"/>
      <c r="B73" s="42" t="s">
        <v>135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/>
      <c r="B74" s="42" t="s">
        <v>136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6"/>
      <c r="B75" s="42" t="s">
        <v>137</v>
      </c>
      <c r="C75" s="37"/>
      <c r="D75" s="43">
        <v>23.952697117667</v>
      </c>
      <c r="E75" s="41"/>
      <c r="F75" s="41"/>
      <c r="G75" s="41"/>
      <c r="H75" s="47"/>
    </row>
    <row r="76" spans="1:8" x14ac:dyDescent="0.3">
      <c r="A76" s="97" t="s">
        <v>110</v>
      </c>
      <c r="B76" s="98"/>
      <c r="C76" s="96" t="s">
        <v>147</v>
      </c>
      <c r="D76" s="44">
        <v>23.952697117667</v>
      </c>
      <c r="E76" s="41">
        <v>1</v>
      </c>
      <c r="F76" s="41" t="s">
        <v>138</v>
      </c>
      <c r="G76" s="44">
        <v>23.952697117667</v>
      </c>
      <c r="H76" s="47"/>
    </row>
    <row r="77" spans="1:8" x14ac:dyDescent="0.3">
      <c r="A77" s="100">
        <v>1</v>
      </c>
      <c r="B77" s="42" t="s">
        <v>134</v>
      </c>
      <c r="C77" s="96"/>
      <c r="D77" s="44">
        <v>0</v>
      </c>
      <c r="E77" s="41"/>
      <c r="F77" s="41"/>
      <c r="G77" s="41"/>
      <c r="H77" s="99" t="s">
        <v>146</v>
      </c>
    </row>
    <row r="78" spans="1:8" x14ac:dyDescent="0.3">
      <c r="A78" s="96"/>
      <c r="B78" s="42" t="s">
        <v>135</v>
      </c>
      <c r="C78" s="96"/>
      <c r="D78" s="44">
        <v>0</v>
      </c>
      <c r="E78" s="41"/>
      <c r="F78" s="41"/>
      <c r="G78" s="41"/>
      <c r="H78" s="99"/>
    </row>
    <row r="79" spans="1:8" x14ac:dyDescent="0.3">
      <c r="A79" s="96"/>
      <c r="B79" s="42" t="s">
        <v>136</v>
      </c>
      <c r="C79" s="96"/>
      <c r="D79" s="44">
        <v>0</v>
      </c>
      <c r="E79" s="41"/>
      <c r="F79" s="41"/>
      <c r="G79" s="41"/>
      <c r="H79" s="99"/>
    </row>
    <row r="80" spans="1:8" x14ac:dyDescent="0.3">
      <c r="A80" s="96"/>
      <c r="B80" s="42" t="s">
        <v>137</v>
      </c>
      <c r="C80" s="96"/>
      <c r="D80" s="44">
        <v>23.952697117667</v>
      </c>
      <c r="E80" s="41"/>
      <c r="F80" s="41"/>
      <c r="G80" s="41"/>
      <c r="H80" s="99"/>
    </row>
    <row r="81" spans="1:8" x14ac:dyDescent="0.3">
      <c r="A81" s="96" t="s">
        <v>150</v>
      </c>
      <c r="B81" s="42" t="s">
        <v>134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6"/>
      <c r="B82" s="42" t="s">
        <v>135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6"/>
      <c r="B83" s="42" t="s">
        <v>136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96"/>
      <c r="B84" s="42" t="s">
        <v>137</v>
      </c>
      <c r="C84" s="37"/>
      <c r="D84" s="43">
        <v>444.71797308572002</v>
      </c>
      <c r="E84" s="41"/>
      <c r="F84" s="41"/>
      <c r="G84" s="41"/>
      <c r="H84" s="47"/>
    </row>
    <row r="85" spans="1:8" x14ac:dyDescent="0.3">
      <c r="A85" s="97" t="s">
        <v>110</v>
      </c>
      <c r="B85" s="98"/>
      <c r="C85" s="96" t="s">
        <v>29</v>
      </c>
      <c r="D85" s="44">
        <v>420.76527596804999</v>
      </c>
      <c r="E85" s="41">
        <v>1.67</v>
      </c>
      <c r="F85" s="41" t="s">
        <v>151</v>
      </c>
      <c r="G85" s="44">
        <v>251.95525507068999</v>
      </c>
      <c r="H85" s="47"/>
    </row>
    <row r="86" spans="1:8" x14ac:dyDescent="0.3">
      <c r="A86" s="100">
        <v>1</v>
      </c>
      <c r="B86" s="42" t="s">
        <v>134</v>
      </c>
      <c r="C86" s="96"/>
      <c r="D86" s="44">
        <v>0</v>
      </c>
      <c r="E86" s="41"/>
      <c r="F86" s="41"/>
      <c r="G86" s="41"/>
      <c r="H86" s="99" t="s">
        <v>152</v>
      </c>
    </row>
    <row r="87" spans="1:8" x14ac:dyDescent="0.3">
      <c r="A87" s="96"/>
      <c r="B87" s="42" t="s">
        <v>135</v>
      </c>
      <c r="C87" s="96"/>
      <c r="D87" s="44">
        <v>0</v>
      </c>
      <c r="E87" s="41"/>
      <c r="F87" s="41"/>
      <c r="G87" s="41"/>
      <c r="H87" s="99"/>
    </row>
    <row r="88" spans="1:8" x14ac:dyDescent="0.3">
      <c r="A88" s="96"/>
      <c r="B88" s="42" t="s">
        <v>136</v>
      </c>
      <c r="C88" s="96"/>
      <c r="D88" s="44">
        <v>0</v>
      </c>
      <c r="E88" s="41"/>
      <c r="F88" s="41"/>
      <c r="G88" s="41"/>
      <c r="H88" s="99"/>
    </row>
    <row r="89" spans="1:8" x14ac:dyDescent="0.3">
      <c r="A89" s="96"/>
      <c r="B89" s="42" t="s">
        <v>137</v>
      </c>
      <c r="C89" s="96"/>
      <c r="D89" s="44">
        <v>420.76527596804999</v>
      </c>
      <c r="E89" s="41"/>
      <c r="F89" s="41"/>
      <c r="G89" s="41"/>
      <c r="H89" s="99"/>
    </row>
    <row r="90" spans="1:8" ht="24.6" x14ac:dyDescent="0.3">
      <c r="A90" s="94" t="s">
        <v>112</v>
      </c>
      <c r="B90" s="95"/>
      <c r="C90" s="37"/>
      <c r="D90" s="43">
        <v>6037.5645706715004</v>
      </c>
      <c r="E90" s="41"/>
      <c r="F90" s="41"/>
      <c r="G90" s="41"/>
      <c r="H90" s="47"/>
    </row>
    <row r="91" spans="1:8" x14ac:dyDescent="0.3">
      <c r="A91" s="96" t="s">
        <v>153</v>
      </c>
      <c r="B91" s="42" t="s">
        <v>134</v>
      </c>
      <c r="C91" s="37"/>
      <c r="D91" s="43">
        <v>5881.267418724</v>
      </c>
      <c r="E91" s="41"/>
      <c r="F91" s="41"/>
      <c r="G91" s="41"/>
      <c r="H91" s="47"/>
    </row>
    <row r="92" spans="1:8" x14ac:dyDescent="0.3">
      <c r="A92" s="96"/>
      <c r="B92" s="42" t="s">
        <v>135</v>
      </c>
      <c r="C92" s="37"/>
      <c r="D92" s="43">
        <v>89.479302302999997</v>
      </c>
      <c r="E92" s="41"/>
      <c r="F92" s="41"/>
      <c r="G92" s="41"/>
      <c r="H92" s="47"/>
    </row>
    <row r="93" spans="1:8" x14ac:dyDescent="0.3">
      <c r="A93" s="96"/>
      <c r="B93" s="42" t="s">
        <v>136</v>
      </c>
      <c r="C93" s="37"/>
      <c r="D93" s="43">
        <v>0</v>
      </c>
      <c r="E93" s="41"/>
      <c r="F93" s="41"/>
      <c r="G93" s="41"/>
      <c r="H93" s="47"/>
    </row>
    <row r="94" spans="1:8" x14ac:dyDescent="0.3">
      <c r="A94" s="96"/>
      <c r="B94" s="42" t="s">
        <v>137</v>
      </c>
      <c r="C94" s="37"/>
      <c r="D94" s="43">
        <v>0</v>
      </c>
      <c r="E94" s="41"/>
      <c r="F94" s="41"/>
      <c r="G94" s="41"/>
      <c r="H94" s="47"/>
    </row>
    <row r="95" spans="1:8" x14ac:dyDescent="0.3">
      <c r="A95" s="97" t="s">
        <v>29</v>
      </c>
      <c r="B95" s="98"/>
      <c r="C95" s="96" t="s">
        <v>29</v>
      </c>
      <c r="D95" s="44">
        <v>5970.7467210269997</v>
      </c>
      <c r="E95" s="41">
        <v>1.67</v>
      </c>
      <c r="F95" s="41" t="s">
        <v>151</v>
      </c>
      <c r="G95" s="44">
        <v>3575.2974377406999</v>
      </c>
      <c r="H95" s="47"/>
    </row>
    <row r="96" spans="1:8" x14ac:dyDescent="0.3">
      <c r="A96" s="100">
        <v>1</v>
      </c>
      <c r="B96" s="42" t="s">
        <v>134</v>
      </c>
      <c r="C96" s="96"/>
      <c r="D96" s="44">
        <v>5881.267418724</v>
      </c>
      <c r="E96" s="41"/>
      <c r="F96" s="41"/>
      <c r="G96" s="41"/>
      <c r="H96" s="99" t="s">
        <v>152</v>
      </c>
    </row>
    <row r="97" spans="1:8" x14ac:dyDescent="0.3">
      <c r="A97" s="96"/>
      <c r="B97" s="42" t="s">
        <v>135</v>
      </c>
      <c r="C97" s="96"/>
      <c r="D97" s="44">
        <v>89.479302302999997</v>
      </c>
      <c r="E97" s="41"/>
      <c r="F97" s="41"/>
      <c r="G97" s="41"/>
      <c r="H97" s="99"/>
    </row>
    <row r="98" spans="1:8" x14ac:dyDescent="0.3">
      <c r="A98" s="96"/>
      <c r="B98" s="42" t="s">
        <v>136</v>
      </c>
      <c r="C98" s="96"/>
      <c r="D98" s="44">
        <v>0</v>
      </c>
      <c r="E98" s="41"/>
      <c r="F98" s="41"/>
      <c r="G98" s="41"/>
      <c r="H98" s="99"/>
    </row>
    <row r="99" spans="1:8" x14ac:dyDescent="0.3">
      <c r="A99" s="96"/>
      <c r="B99" s="42" t="s">
        <v>137</v>
      </c>
      <c r="C99" s="96"/>
      <c r="D99" s="44">
        <v>0</v>
      </c>
      <c r="E99" s="41"/>
      <c r="F99" s="41"/>
      <c r="G99" s="41"/>
      <c r="H99" s="99"/>
    </row>
    <row r="100" spans="1:8" x14ac:dyDescent="0.3">
      <c r="A100" s="96" t="s">
        <v>154</v>
      </c>
      <c r="B100" s="42" t="s">
        <v>134</v>
      </c>
      <c r="C100" s="37"/>
      <c r="D100" s="43">
        <v>5881.267418724</v>
      </c>
      <c r="E100" s="41"/>
      <c r="F100" s="41"/>
      <c r="G100" s="41"/>
      <c r="H100" s="47"/>
    </row>
    <row r="101" spans="1:8" x14ac:dyDescent="0.3">
      <c r="A101" s="96"/>
      <c r="B101" s="42" t="s">
        <v>135</v>
      </c>
      <c r="C101" s="37"/>
      <c r="D101" s="43">
        <v>89.479302302999997</v>
      </c>
      <c r="E101" s="41"/>
      <c r="F101" s="41"/>
      <c r="G101" s="41"/>
      <c r="H101" s="47"/>
    </row>
    <row r="102" spans="1:8" x14ac:dyDescent="0.3">
      <c r="A102" s="96"/>
      <c r="B102" s="42" t="s">
        <v>136</v>
      </c>
      <c r="C102" s="37"/>
      <c r="D102" s="43">
        <v>0</v>
      </c>
      <c r="E102" s="41"/>
      <c r="F102" s="41"/>
      <c r="G102" s="41"/>
      <c r="H102" s="47"/>
    </row>
    <row r="103" spans="1:8" x14ac:dyDescent="0.3">
      <c r="A103" s="96"/>
      <c r="B103" s="42" t="s">
        <v>137</v>
      </c>
      <c r="C103" s="37"/>
      <c r="D103" s="43">
        <v>66.817849644565996</v>
      </c>
      <c r="E103" s="41"/>
      <c r="F103" s="41"/>
      <c r="G103" s="41"/>
      <c r="H103" s="47"/>
    </row>
    <row r="104" spans="1:8" x14ac:dyDescent="0.3">
      <c r="A104" s="97" t="s">
        <v>116</v>
      </c>
      <c r="B104" s="98"/>
      <c r="C104" s="96" t="s">
        <v>29</v>
      </c>
      <c r="D104" s="44">
        <v>66.817849644565996</v>
      </c>
      <c r="E104" s="41">
        <v>1.67</v>
      </c>
      <c r="F104" s="41" t="s">
        <v>151</v>
      </c>
      <c r="G104" s="44">
        <v>40.01068840992</v>
      </c>
      <c r="H104" s="47"/>
    </row>
    <row r="105" spans="1:8" x14ac:dyDescent="0.3">
      <c r="A105" s="100">
        <v>1</v>
      </c>
      <c r="B105" s="42" t="s">
        <v>134</v>
      </c>
      <c r="C105" s="96"/>
      <c r="D105" s="44">
        <v>0</v>
      </c>
      <c r="E105" s="41"/>
      <c r="F105" s="41"/>
      <c r="G105" s="41"/>
      <c r="H105" s="99" t="s">
        <v>152</v>
      </c>
    </row>
    <row r="106" spans="1:8" x14ac:dyDescent="0.3">
      <c r="A106" s="96"/>
      <c r="B106" s="42" t="s">
        <v>135</v>
      </c>
      <c r="C106" s="96"/>
      <c r="D106" s="44">
        <v>0</v>
      </c>
      <c r="E106" s="41"/>
      <c r="F106" s="41"/>
      <c r="G106" s="41"/>
      <c r="H106" s="99"/>
    </row>
    <row r="107" spans="1:8" x14ac:dyDescent="0.3">
      <c r="A107" s="96"/>
      <c r="B107" s="42" t="s">
        <v>136</v>
      </c>
      <c r="C107" s="96"/>
      <c r="D107" s="44">
        <v>0</v>
      </c>
      <c r="E107" s="41"/>
      <c r="F107" s="41"/>
      <c r="G107" s="41"/>
      <c r="H107" s="99"/>
    </row>
    <row r="108" spans="1:8" x14ac:dyDescent="0.3">
      <c r="A108" s="96"/>
      <c r="B108" s="42" t="s">
        <v>137</v>
      </c>
      <c r="C108" s="96"/>
      <c r="D108" s="44">
        <v>66.817849644565996</v>
      </c>
      <c r="E108" s="41"/>
      <c r="F108" s="41"/>
      <c r="G108" s="41"/>
      <c r="H108" s="99"/>
    </row>
    <row r="109" spans="1:8" ht="24.6" x14ac:dyDescent="0.3">
      <c r="A109" s="94" t="s">
        <v>119</v>
      </c>
      <c r="B109" s="95"/>
      <c r="C109" s="37"/>
      <c r="D109" s="43">
        <v>3820.5375670893</v>
      </c>
      <c r="E109" s="41"/>
      <c r="F109" s="41"/>
      <c r="G109" s="41"/>
      <c r="H109" s="47"/>
    </row>
    <row r="110" spans="1:8" x14ac:dyDescent="0.3">
      <c r="A110" s="96" t="s">
        <v>155</v>
      </c>
      <c r="B110" s="42" t="s">
        <v>134</v>
      </c>
      <c r="C110" s="37"/>
      <c r="D110" s="43">
        <v>3253.4747903932998</v>
      </c>
      <c r="E110" s="41"/>
      <c r="F110" s="41"/>
      <c r="G110" s="41"/>
      <c r="H110" s="47"/>
    </row>
    <row r="111" spans="1:8" x14ac:dyDescent="0.3">
      <c r="A111" s="96"/>
      <c r="B111" s="42" t="s">
        <v>135</v>
      </c>
      <c r="C111" s="37"/>
      <c r="D111" s="43">
        <v>567.06277669605004</v>
      </c>
      <c r="E111" s="41"/>
      <c r="F111" s="41"/>
      <c r="G111" s="41"/>
      <c r="H111" s="47"/>
    </row>
    <row r="112" spans="1:8" x14ac:dyDescent="0.3">
      <c r="A112" s="96"/>
      <c r="B112" s="42" t="s">
        <v>136</v>
      </c>
      <c r="C112" s="37"/>
      <c r="D112" s="43">
        <v>0</v>
      </c>
      <c r="E112" s="41"/>
      <c r="F112" s="41"/>
      <c r="G112" s="41"/>
      <c r="H112" s="47"/>
    </row>
    <row r="113" spans="1:8" x14ac:dyDescent="0.3">
      <c r="A113" s="96"/>
      <c r="B113" s="42" t="s">
        <v>137</v>
      </c>
      <c r="C113" s="37"/>
      <c r="D113" s="43">
        <v>0</v>
      </c>
      <c r="E113" s="41"/>
      <c r="F113" s="41"/>
      <c r="G113" s="41"/>
      <c r="H113" s="47"/>
    </row>
    <row r="114" spans="1:8" x14ac:dyDescent="0.3">
      <c r="A114" s="97" t="s">
        <v>121</v>
      </c>
      <c r="B114" s="98"/>
      <c r="C114" s="96" t="s">
        <v>142</v>
      </c>
      <c r="D114" s="44">
        <v>3820.5375670893</v>
      </c>
      <c r="E114" s="41">
        <v>42</v>
      </c>
      <c r="F114" s="41" t="s">
        <v>138</v>
      </c>
      <c r="G114" s="44">
        <v>90.965180168792998</v>
      </c>
      <c r="H114" s="47"/>
    </row>
    <row r="115" spans="1:8" x14ac:dyDescent="0.3">
      <c r="A115" s="100">
        <v>1</v>
      </c>
      <c r="B115" s="42" t="s">
        <v>134</v>
      </c>
      <c r="C115" s="96"/>
      <c r="D115" s="44">
        <v>3253.4747903932998</v>
      </c>
      <c r="E115" s="41"/>
      <c r="F115" s="41"/>
      <c r="G115" s="41"/>
      <c r="H115" s="99" t="s">
        <v>31</v>
      </c>
    </row>
    <row r="116" spans="1:8" x14ac:dyDescent="0.3">
      <c r="A116" s="96"/>
      <c r="B116" s="42" t="s">
        <v>135</v>
      </c>
      <c r="C116" s="96"/>
      <c r="D116" s="44">
        <v>567.06277669605004</v>
      </c>
      <c r="E116" s="41"/>
      <c r="F116" s="41"/>
      <c r="G116" s="41"/>
      <c r="H116" s="99"/>
    </row>
    <row r="117" spans="1:8" x14ac:dyDescent="0.3">
      <c r="A117" s="96"/>
      <c r="B117" s="42" t="s">
        <v>136</v>
      </c>
      <c r="C117" s="96"/>
      <c r="D117" s="44">
        <v>0</v>
      </c>
      <c r="E117" s="41"/>
      <c r="F117" s="41"/>
      <c r="G117" s="41"/>
      <c r="H117" s="99"/>
    </row>
    <row r="118" spans="1:8" x14ac:dyDescent="0.3">
      <c r="A118" s="96"/>
      <c r="B118" s="42" t="s">
        <v>137</v>
      </c>
      <c r="C118" s="96"/>
      <c r="D118" s="44">
        <v>0</v>
      </c>
      <c r="E118" s="41"/>
      <c r="F118" s="41"/>
      <c r="G118" s="41"/>
      <c r="H118" s="99"/>
    </row>
    <row r="119" spans="1:8" x14ac:dyDescent="0.3">
      <c r="A119" s="46"/>
      <c r="C119" s="46"/>
      <c r="D119" s="40"/>
      <c r="E119" s="40"/>
      <c r="F119" s="40"/>
      <c r="G119" s="40"/>
      <c r="H119" s="49"/>
    </row>
    <row r="121" spans="1:8" x14ac:dyDescent="0.3">
      <c r="A121" s="93" t="s">
        <v>156</v>
      </c>
      <c r="B121" s="93"/>
      <c r="C121" s="93"/>
      <c r="D121" s="93"/>
      <c r="E121" s="93"/>
      <c r="F121" s="93"/>
      <c r="G121" s="93"/>
      <c r="H121" s="93"/>
    </row>
    <row r="122" spans="1:8" x14ac:dyDescent="0.3">
      <c r="A122" s="93" t="s">
        <v>157</v>
      </c>
      <c r="B122" s="93"/>
      <c r="C122" s="93"/>
      <c r="D122" s="93"/>
      <c r="E122" s="93"/>
      <c r="F122" s="93"/>
      <c r="G122" s="93"/>
      <c r="H122" s="93"/>
    </row>
  </sheetData>
  <mergeCells count="7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71:B71"/>
    <mergeCell ref="A72:A75"/>
    <mergeCell ref="A76:B76"/>
    <mergeCell ref="H77:H80"/>
    <mergeCell ref="C76:C80"/>
    <mergeCell ref="A77:A80"/>
    <mergeCell ref="A81:A84"/>
    <mergeCell ref="A85:B85"/>
    <mergeCell ref="H86:H89"/>
    <mergeCell ref="C85:C89"/>
    <mergeCell ref="A86:A89"/>
    <mergeCell ref="A90:B90"/>
    <mergeCell ref="A91:A94"/>
    <mergeCell ref="A95:B95"/>
    <mergeCell ref="H96:H99"/>
    <mergeCell ref="C95:C99"/>
    <mergeCell ref="A96:A99"/>
    <mergeCell ref="A100:A103"/>
    <mergeCell ref="A104:B104"/>
    <mergeCell ref="H105:H108"/>
    <mergeCell ref="C104:C108"/>
    <mergeCell ref="A105:A108"/>
    <mergeCell ref="A121:H121"/>
    <mergeCell ref="A122:H122"/>
    <mergeCell ref="A109:B109"/>
    <mergeCell ref="A110:A113"/>
    <mergeCell ref="A114:B114"/>
    <mergeCell ref="H115:H118"/>
    <mergeCell ref="C114:C118"/>
    <mergeCell ref="A115:A11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21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158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159</v>
      </c>
      <c r="B3" s="6" t="s">
        <v>160</v>
      </c>
      <c r="C3" s="6" t="s">
        <v>161</v>
      </c>
      <c r="D3" s="6" t="s">
        <v>162</v>
      </c>
      <c r="E3" s="6" t="s">
        <v>163</v>
      </c>
      <c r="F3" s="6" t="s">
        <v>164</v>
      </c>
      <c r="G3" s="6" t="s">
        <v>165</v>
      </c>
      <c r="H3" s="6" t="s">
        <v>166</v>
      </c>
    </row>
    <row r="4" spans="1:8" ht="39" customHeight="1" x14ac:dyDescent="0.3">
      <c r="A4" s="25" t="s">
        <v>167</v>
      </c>
      <c r="B4" s="26" t="s">
        <v>138</v>
      </c>
      <c r="C4" s="27">
        <v>1</v>
      </c>
      <c r="D4" s="27">
        <v>3821.7702800983002</v>
      </c>
      <c r="E4" s="26" t="s">
        <v>168</v>
      </c>
      <c r="F4" s="25" t="s">
        <v>167</v>
      </c>
      <c r="G4" s="27">
        <v>3821.7702800983002</v>
      </c>
      <c r="H4" s="28" t="s">
        <v>204</v>
      </c>
    </row>
    <row r="5" spans="1:8" ht="39" hidden="1" customHeight="1" x14ac:dyDescent="0.3">
      <c r="A5" s="25" t="s">
        <v>169</v>
      </c>
      <c r="B5" s="26" t="s">
        <v>138</v>
      </c>
      <c r="C5" s="27">
        <v>0.33333333333332998</v>
      </c>
      <c r="D5" s="27">
        <v>26.34516470849</v>
      </c>
      <c r="E5" s="26"/>
      <c r="F5" s="25" t="s">
        <v>169</v>
      </c>
      <c r="G5" s="27">
        <v>8.7817215694966997</v>
      </c>
      <c r="H5" s="28"/>
    </row>
    <row r="6" spans="1:8" ht="39" hidden="1" customHeight="1" x14ac:dyDescent="0.3">
      <c r="A6" s="25" t="s">
        <v>170</v>
      </c>
      <c r="B6" s="26" t="s">
        <v>138</v>
      </c>
      <c r="C6" s="27">
        <v>2.2222222222222001</v>
      </c>
      <c r="D6" s="27">
        <v>19.225895489928</v>
      </c>
      <c r="E6" s="26"/>
      <c r="F6" s="25" t="s">
        <v>170</v>
      </c>
      <c r="G6" s="27">
        <v>42.724212199839997</v>
      </c>
      <c r="H6" s="28"/>
    </row>
    <row r="7" spans="1:8" ht="39" hidden="1" customHeight="1" x14ac:dyDescent="0.3">
      <c r="A7" s="25" t="s">
        <v>171</v>
      </c>
      <c r="B7" s="26" t="s">
        <v>138</v>
      </c>
      <c r="C7" s="27">
        <v>0.55555555555556002</v>
      </c>
      <c r="D7" s="27">
        <v>41.453615319184003</v>
      </c>
      <c r="E7" s="26"/>
      <c r="F7" s="25" t="s">
        <v>171</v>
      </c>
      <c r="G7" s="27">
        <v>23.029786288436</v>
      </c>
      <c r="H7" s="28"/>
    </row>
    <row r="8" spans="1:8" ht="39" hidden="1" customHeight="1" x14ac:dyDescent="0.3">
      <c r="A8" s="25" t="s">
        <v>172</v>
      </c>
      <c r="B8" s="26" t="s">
        <v>138</v>
      </c>
      <c r="C8" s="27">
        <v>0.11111111111110999</v>
      </c>
      <c r="D8" s="27">
        <v>42.550415643793997</v>
      </c>
      <c r="E8" s="26"/>
      <c r="F8" s="25" t="s">
        <v>172</v>
      </c>
      <c r="G8" s="27">
        <v>4.7278239604215999</v>
      </c>
      <c r="H8" s="28"/>
    </row>
    <row r="9" spans="1:8" ht="39" hidden="1" customHeight="1" x14ac:dyDescent="0.3">
      <c r="A9" s="25" t="s">
        <v>173</v>
      </c>
      <c r="B9" s="26" t="s">
        <v>138</v>
      </c>
      <c r="C9" s="27">
        <v>2.7777777777777999</v>
      </c>
      <c r="D9" s="27">
        <v>4.0651665034173998</v>
      </c>
      <c r="E9" s="26"/>
      <c r="F9" s="25" t="s">
        <v>173</v>
      </c>
      <c r="G9" s="27">
        <v>11.292129176158999</v>
      </c>
      <c r="H9" s="28"/>
    </row>
    <row r="10" spans="1:8" ht="39" hidden="1" customHeight="1" x14ac:dyDescent="0.3">
      <c r="A10" s="25" t="s">
        <v>174</v>
      </c>
      <c r="B10" s="26" t="s">
        <v>138</v>
      </c>
      <c r="C10" s="27">
        <v>0.11111111111110999</v>
      </c>
      <c r="D10" s="27">
        <v>124.10572748357001</v>
      </c>
      <c r="E10" s="26"/>
      <c r="F10" s="25" t="s">
        <v>174</v>
      </c>
      <c r="G10" s="27">
        <v>13.789525275952</v>
      </c>
      <c r="H10" s="28"/>
    </row>
    <row r="11" spans="1:8" ht="39" hidden="1" customHeight="1" x14ac:dyDescent="0.3">
      <c r="A11" s="25" t="s">
        <v>175</v>
      </c>
      <c r="B11" s="26" t="s">
        <v>138</v>
      </c>
      <c r="C11" s="27">
        <v>0.66666666666666996</v>
      </c>
      <c r="D11" s="27">
        <v>1.4763413330312001</v>
      </c>
      <c r="E11" s="26"/>
      <c r="F11" s="25" t="s">
        <v>175</v>
      </c>
      <c r="G11" s="27">
        <v>0.98422755535413997</v>
      </c>
      <c r="H11" s="28"/>
    </row>
    <row r="12" spans="1:8" ht="39" hidden="1" customHeight="1" x14ac:dyDescent="0.3">
      <c r="A12" s="25" t="s">
        <v>176</v>
      </c>
      <c r="B12" s="26" t="s">
        <v>138</v>
      </c>
      <c r="C12" s="27">
        <v>0.33333333333332998</v>
      </c>
      <c r="D12" s="27">
        <v>1.3508732310739</v>
      </c>
      <c r="E12" s="26"/>
      <c r="F12" s="25" t="s">
        <v>176</v>
      </c>
      <c r="G12" s="27">
        <v>0.45029107702463</v>
      </c>
      <c r="H12" s="28"/>
    </row>
    <row r="13" spans="1:8" ht="39" hidden="1" customHeight="1" x14ac:dyDescent="0.3">
      <c r="A13" s="25" t="s">
        <v>177</v>
      </c>
      <c r="B13" s="26" t="s">
        <v>138</v>
      </c>
      <c r="C13" s="27">
        <v>6.8153330418306002</v>
      </c>
      <c r="D13" s="27">
        <v>25.632087662364999</v>
      </c>
      <c r="E13" s="26">
        <v>0.4</v>
      </c>
      <c r="F13" s="25" t="s">
        <v>177</v>
      </c>
      <c r="G13" s="27">
        <v>174.69121397641999</v>
      </c>
      <c r="H13" s="28"/>
    </row>
    <row r="14" spans="1:8" ht="39" hidden="1" customHeight="1" x14ac:dyDescent="0.3">
      <c r="A14" s="25" t="s">
        <v>178</v>
      </c>
      <c r="B14" s="26" t="s">
        <v>138</v>
      </c>
      <c r="C14" s="27">
        <v>61.824806879463999</v>
      </c>
      <c r="D14" s="27">
        <v>19.447555803385999</v>
      </c>
      <c r="E14" s="26">
        <v>0.4</v>
      </c>
      <c r="F14" s="25" t="s">
        <v>178</v>
      </c>
      <c r="G14" s="27">
        <v>1202.3413818219001</v>
      </c>
      <c r="H14" s="28"/>
    </row>
    <row r="15" spans="1:8" ht="39" hidden="1" customHeight="1" x14ac:dyDescent="0.3">
      <c r="A15" s="25" t="s">
        <v>179</v>
      </c>
      <c r="B15" s="26" t="s">
        <v>138</v>
      </c>
      <c r="C15" s="27">
        <v>5.5983092843608997</v>
      </c>
      <c r="D15" s="27">
        <v>80.053876886355994</v>
      </c>
      <c r="E15" s="26">
        <v>0.4</v>
      </c>
      <c r="F15" s="25" t="s">
        <v>179</v>
      </c>
      <c r="G15" s="27">
        <v>448.16636222197002</v>
      </c>
      <c r="H15" s="28"/>
    </row>
    <row r="16" spans="1:8" ht="39" customHeight="1" x14ac:dyDescent="0.3">
      <c r="A16" s="25" t="s">
        <v>180</v>
      </c>
      <c r="B16" s="26" t="s">
        <v>151</v>
      </c>
      <c r="C16" s="27">
        <v>1.8433041830637</v>
      </c>
      <c r="D16" s="27">
        <v>881.09974599531995</v>
      </c>
      <c r="E16" s="26">
        <v>0.4</v>
      </c>
      <c r="F16" s="25" t="s">
        <v>180</v>
      </c>
      <c r="G16" s="27">
        <v>1624.1348474895001</v>
      </c>
      <c r="H16" s="28" t="s">
        <v>203</v>
      </c>
    </row>
    <row r="17" spans="1:8" ht="39" hidden="1" customHeight="1" x14ac:dyDescent="0.3">
      <c r="A17" s="25" t="s">
        <v>181</v>
      </c>
      <c r="B17" s="26" t="s">
        <v>138</v>
      </c>
      <c r="C17" s="27">
        <v>57.200116601079003</v>
      </c>
      <c r="D17" s="27">
        <v>19.225895489928</v>
      </c>
      <c r="E17" s="26">
        <v>0.4</v>
      </c>
      <c r="F17" s="26"/>
      <c r="G17" s="27">
        <v>1099.7234637839999</v>
      </c>
      <c r="H17" s="28"/>
    </row>
    <row r="18" spans="1:8" ht="39" hidden="1" customHeight="1" x14ac:dyDescent="0.3">
      <c r="A18" s="25" t="s">
        <v>182</v>
      </c>
      <c r="B18" s="26" t="s">
        <v>138</v>
      </c>
      <c r="C18" s="27">
        <v>6.4615384615384999</v>
      </c>
      <c r="D18" s="27">
        <v>19.644843234890999</v>
      </c>
      <c r="E18" s="26"/>
      <c r="F18" s="26"/>
      <c r="G18" s="27">
        <v>126.93591013314</v>
      </c>
      <c r="H18" s="28"/>
    </row>
    <row r="19" spans="1:8" ht="39" hidden="1" customHeight="1" x14ac:dyDescent="0.3">
      <c r="A19" s="25" t="s">
        <v>183</v>
      </c>
      <c r="B19" s="26" t="s">
        <v>138</v>
      </c>
      <c r="C19" s="27">
        <v>48.461538461537998</v>
      </c>
      <c r="D19" s="27">
        <v>4.1537497551260003</v>
      </c>
      <c r="E19" s="26"/>
      <c r="F19" s="26"/>
      <c r="G19" s="27">
        <v>201.29710351764001</v>
      </c>
      <c r="H19" s="28"/>
    </row>
    <row r="20" spans="1:8" ht="39" hidden="1" customHeight="1" x14ac:dyDescent="0.3">
      <c r="A20" s="25" t="s">
        <v>184</v>
      </c>
      <c r="B20" s="26" t="s">
        <v>138</v>
      </c>
      <c r="C20" s="27">
        <v>42</v>
      </c>
      <c r="D20" s="27">
        <v>43.477623465691998</v>
      </c>
      <c r="E20" s="26"/>
      <c r="F20" s="26"/>
      <c r="G20" s="27">
        <v>1826.0601855591001</v>
      </c>
      <c r="H20" s="28"/>
    </row>
    <row r="21" spans="1:8" ht="39" hidden="1" customHeight="1" x14ac:dyDescent="0.3">
      <c r="A21" s="25" t="s">
        <v>185</v>
      </c>
      <c r="B21" s="26" t="s">
        <v>138</v>
      </c>
      <c r="C21" s="27">
        <v>42</v>
      </c>
      <c r="D21" s="27">
        <v>17.038066125193001</v>
      </c>
      <c r="E21" s="26"/>
      <c r="F21" s="26"/>
      <c r="G21" s="27">
        <v>715.59877725810998</v>
      </c>
      <c r="H21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topLeftCell="C67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206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0.22886311190364</v>
      </c>
      <c r="E26" s="20">
        <v>113.17338970719</v>
      </c>
      <c r="F26" s="20">
        <v>0</v>
      </c>
      <c r="G26" s="20">
        <v>0</v>
      </c>
      <c r="H26" s="20">
        <v>113.40225281908999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5881.267418724</v>
      </c>
      <c r="E27" s="20">
        <v>89.479302302999997</v>
      </c>
      <c r="F27" s="20">
        <v>0</v>
      </c>
      <c r="G27" s="20">
        <v>0</v>
      </c>
      <c r="H27" s="20">
        <v>5970.7467210269997</v>
      </c>
    </row>
    <row r="28" spans="1:8" ht="31.2" x14ac:dyDescent="0.3">
      <c r="A28" s="6">
        <v>4</v>
      </c>
      <c r="B28" s="6" t="s">
        <v>30</v>
      </c>
      <c r="C28" s="32" t="s">
        <v>31</v>
      </c>
      <c r="D28" s="20">
        <v>3253.4747903932998</v>
      </c>
      <c r="E28" s="20">
        <v>567.06277669605004</v>
      </c>
      <c r="F28" s="20">
        <v>0</v>
      </c>
      <c r="G28" s="20">
        <v>0</v>
      </c>
      <c r="H28" s="20">
        <v>3820.5375670893</v>
      </c>
    </row>
    <row r="29" spans="1:8" ht="17.100000000000001" customHeight="1" x14ac:dyDescent="0.3">
      <c r="A29" s="6"/>
      <c r="B29" s="9"/>
      <c r="C29" s="9" t="s">
        <v>32</v>
      </c>
      <c r="D29" s="20">
        <v>9985.7739766761006</v>
      </c>
      <c r="E29" s="20">
        <v>831.58369101059998</v>
      </c>
      <c r="F29" s="20">
        <v>3821.7702800983002</v>
      </c>
      <c r="G29" s="20">
        <v>0</v>
      </c>
      <c r="H29" s="20">
        <v>14639.127947785</v>
      </c>
    </row>
    <row r="30" spans="1:8" ht="17.100000000000001" customHeight="1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17.100000000000001" customHeight="1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3.9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ht="17.100000000000001" customHeight="1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ht="17.100000000000001" customHeight="1" x14ac:dyDescent="0.3">
      <c r="A45" s="6"/>
      <c r="B45" s="9"/>
      <c r="C45" s="9" t="s">
        <v>43</v>
      </c>
      <c r="D45" s="20">
        <v>9985.7739766761006</v>
      </c>
      <c r="E45" s="20">
        <v>831.58369101059998</v>
      </c>
      <c r="F45" s="20">
        <v>3821.7702800983002</v>
      </c>
      <c r="G45" s="20">
        <v>0</v>
      </c>
      <c r="H45" s="20">
        <v>14639.127947785</v>
      </c>
    </row>
    <row r="46" spans="1:8" ht="17.100000000000001" customHeight="1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102.60694237101001</v>
      </c>
      <c r="E47" s="20">
        <v>15.72327497501</v>
      </c>
      <c r="F47" s="20">
        <v>0</v>
      </c>
      <c r="G47" s="20">
        <v>0</v>
      </c>
      <c r="H47" s="20">
        <v>118.33021734602001</v>
      </c>
    </row>
    <row r="48" spans="1:8" ht="31.2" x14ac:dyDescent="0.3">
      <c r="A48" s="6">
        <v>6</v>
      </c>
      <c r="B48" s="6" t="s">
        <v>45</v>
      </c>
      <c r="C48" s="32" t="s">
        <v>47</v>
      </c>
      <c r="D48" s="20">
        <v>1.4290816812939</v>
      </c>
      <c r="E48" s="20">
        <v>0.82474365686616002</v>
      </c>
      <c r="F48" s="20">
        <v>0</v>
      </c>
      <c r="G48" s="20">
        <v>0</v>
      </c>
      <c r="H48" s="20">
        <v>2.25382533816</v>
      </c>
    </row>
    <row r="49" spans="1:8" ht="31.2" x14ac:dyDescent="0.3">
      <c r="A49" s="6">
        <v>7</v>
      </c>
      <c r="B49" s="6" t="s">
        <v>48</v>
      </c>
      <c r="C49" s="32" t="s">
        <v>49</v>
      </c>
      <c r="D49" s="20">
        <v>117.62534837448</v>
      </c>
      <c r="E49" s="20">
        <v>1.7895860460599999</v>
      </c>
      <c r="F49" s="20">
        <v>0</v>
      </c>
      <c r="G49" s="20">
        <v>0</v>
      </c>
      <c r="H49" s="20">
        <v>119.41493442054001</v>
      </c>
    </row>
    <row r="50" spans="1:8" ht="17.100000000000001" customHeight="1" x14ac:dyDescent="0.3">
      <c r="A50" s="6"/>
      <c r="B50" s="9"/>
      <c r="C50" s="9" t="s">
        <v>50</v>
      </c>
      <c r="D50" s="20">
        <v>221.66137242677999</v>
      </c>
      <c r="E50" s="20">
        <v>18.337604677936</v>
      </c>
      <c r="F50" s="20">
        <v>0</v>
      </c>
      <c r="G50" s="20">
        <v>0</v>
      </c>
      <c r="H50" s="20">
        <v>239.99897710471001</v>
      </c>
    </row>
    <row r="51" spans="1:8" ht="17.100000000000001" customHeight="1" x14ac:dyDescent="0.3">
      <c r="A51" s="6"/>
      <c r="B51" s="9"/>
      <c r="C51" s="9" t="s">
        <v>51</v>
      </c>
      <c r="D51" s="20">
        <v>10207.435349103</v>
      </c>
      <c r="E51" s="20">
        <v>849.92129568852999</v>
      </c>
      <c r="F51" s="20">
        <v>3821.7702800983002</v>
      </c>
      <c r="G51" s="20">
        <v>0</v>
      </c>
      <c r="H51" s="20">
        <v>14879.126924890001</v>
      </c>
    </row>
    <row r="52" spans="1:8" ht="17.100000000000001" customHeight="1" x14ac:dyDescent="0.3">
      <c r="A52" s="6"/>
      <c r="B52" s="9"/>
      <c r="C52" s="9" t="s">
        <v>52</v>
      </c>
      <c r="D52" s="20"/>
      <c r="E52" s="20"/>
      <c r="F52" s="20"/>
      <c r="G52" s="20"/>
      <c r="H52" s="20"/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96.354601444140002</v>
      </c>
      <c r="H53" s="20">
        <v>96.354601444140002</v>
      </c>
    </row>
    <row r="54" spans="1:8" ht="31.2" x14ac:dyDescent="0.3">
      <c r="A54" s="6">
        <v>9</v>
      </c>
      <c r="B54" s="6" t="s">
        <v>55</v>
      </c>
      <c r="C54" s="7" t="s">
        <v>56</v>
      </c>
      <c r="D54" s="20">
        <v>111.70220368389</v>
      </c>
      <c r="E54" s="20">
        <v>17.923322442884999</v>
      </c>
      <c r="F54" s="20">
        <v>0</v>
      </c>
      <c r="G54" s="20">
        <v>0</v>
      </c>
      <c r="H54" s="20">
        <v>129.62552612677999</v>
      </c>
    </row>
    <row r="55" spans="1:8" x14ac:dyDescent="0.3">
      <c r="A55" s="6">
        <v>10</v>
      </c>
      <c r="B55" s="6" t="s">
        <v>57</v>
      </c>
      <c r="C55" s="7" t="s">
        <v>58</v>
      </c>
      <c r="D55" s="20">
        <v>0</v>
      </c>
      <c r="E55" s="20">
        <v>0</v>
      </c>
      <c r="F55" s="20">
        <v>0</v>
      </c>
      <c r="G55" s="20">
        <v>20.300087536766</v>
      </c>
      <c r="H55" s="20">
        <v>20.300087536766</v>
      </c>
    </row>
    <row r="56" spans="1:8" x14ac:dyDescent="0.3">
      <c r="A56" s="6">
        <v>11</v>
      </c>
      <c r="B56" s="6"/>
      <c r="C56" s="7" t="s">
        <v>59</v>
      </c>
      <c r="D56" s="20">
        <v>0</v>
      </c>
      <c r="E56" s="20">
        <v>0</v>
      </c>
      <c r="F56" s="20">
        <v>0</v>
      </c>
      <c r="G56" s="20">
        <v>114.29728928013</v>
      </c>
      <c r="H56" s="20">
        <v>114.29728928013</v>
      </c>
    </row>
    <row r="57" spans="1:8" x14ac:dyDescent="0.3">
      <c r="A57" s="6">
        <v>12</v>
      </c>
      <c r="B57" s="6"/>
      <c r="C57" s="7" t="s">
        <v>60</v>
      </c>
      <c r="D57" s="20">
        <v>0</v>
      </c>
      <c r="E57" s="20">
        <v>0</v>
      </c>
      <c r="F57" s="20">
        <v>0</v>
      </c>
      <c r="G57" s="20">
        <v>55.477165909539004</v>
      </c>
      <c r="H57" s="20">
        <v>55.477165909539004</v>
      </c>
    </row>
    <row r="58" spans="1:8" x14ac:dyDescent="0.3">
      <c r="A58" s="6">
        <v>13</v>
      </c>
      <c r="B58" s="6" t="s">
        <v>61</v>
      </c>
      <c r="C58" s="7" t="s">
        <v>62</v>
      </c>
      <c r="D58" s="20">
        <v>0</v>
      </c>
      <c r="E58" s="20">
        <v>0</v>
      </c>
      <c r="F58" s="20">
        <v>0</v>
      </c>
      <c r="G58" s="20">
        <v>1.3464586126717</v>
      </c>
      <c r="H58" s="20">
        <v>1.3464586126717</v>
      </c>
    </row>
    <row r="59" spans="1:8" x14ac:dyDescent="0.3">
      <c r="A59" s="6">
        <v>14</v>
      </c>
      <c r="B59" s="6" t="s">
        <v>63</v>
      </c>
      <c r="C59" s="7" t="s">
        <v>29</v>
      </c>
      <c r="D59" s="20">
        <v>0</v>
      </c>
      <c r="E59" s="20">
        <v>0</v>
      </c>
      <c r="F59" s="20">
        <v>0</v>
      </c>
      <c r="G59" s="20">
        <v>66.817849644565996</v>
      </c>
      <c r="H59" s="20">
        <v>66.817849644565996</v>
      </c>
    </row>
    <row r="60" spans="1:8" ht="31.2" x14ac:dyDescent="0.3">
      <c r="A60" s="6">
        <v>15</v>
      </c>
      <c r="B60" s="6" t="s">
        <v>64</v>
      </c>
      <c r="C60" s="7" t="s">
        <v>56</v>
      </c>
      <c r="D60" s="20">
        <v>156.57110122127</v>
      </c>
      <c r="E60" s="20">
        <v>2.3821179859104</v>
      </c>
      <c r="F60" s="20">
        <v>0</v>
      </c>
      <c r="G60" s="20">
        <v>0</v>
      </c>
      <c r="H60" s="20">
        <v>158.95321920718001</v>
      </c>
    </row>
    <row r="61" spans="1:8" x14ac:dyDescent="0.3">
      <c r="A61" s="6">
        <v>16</v>
      </c>
      <c r="B61" s="6" t="s">
        <v>65</v>
      </c>
      <c r="C61" s="7" t="s">
        <v>58</v>
      </c>
      <c r="D61" s="20">
        <v>0</v>
      </c>
      <c r="E61" s="20">
        <v>0</v>
      </c>
      <c r="F61" s="20">
        <v>0</v>
      </c>
      <c r="G61" s="20">
        <v>132.15650792321</v>
      </c>
      <c r="H61" s="20">
        <v>132.15650792321</v>
      </c>
    </row>
    <row r="62" spans="1:8" x14ac:dyDescent="0.3">
      <c r="A62" s="6">
        <v>17</v>
      </c>
      <c r="B62" s="6" t="s">
        <v>66</v>
      </c>
      <c r="C62" s="7" t="s">
        <v>54</v>
      </c>
      <c r="D62" s="20">
        <v>0</v>
      </c>
      <c r="E62" s="20">
        <v>0</v>
      </c>
      <c r="F62" s="20">
        <v>0</v>
      </c>
      <c r="G62" s="20">
        <v>120.90942277475</v>
      </c>
      <c r="H62" s="20">
        <v>120.90942277475</v>
      </c>
    </row>
    <row r="63" spans="1:8" ht="17.100000000000001" customHeight="1" x14ac:dyDescent="0.3">
      <c r="A63" s="6"/>
      <c r="B63" s="9"/>
      <c r="C63" s="9" t="s">
        <v>67</v>
      </c>
      <c r="D63" s="20">
        <v>268.27330490515999</v>
      </c>
      <c r="E63" s="20">
        <v>20.305440428796</v>
      </c>
      <c r="F63" s="20">
        <v>0</v>
      </c>
      <c r="G63" s="20">
        <v>607.65938312576998</v>
      </c>
      <c r="H63" s="20">
        <v>896.23812845972998</v>
      </c>
    </row>
    <row r="64" spans="1:8" ht="17.100000000000001" customHeight="1" x14ac:dyDescent="0.3">
      <c r="A64" s="6"/>
      <c r="B64" s="9"/>
      <c r="C64" s="9" t="s">
        <v>68</v>
      </c>
      <c r="D64" s="20">
        <v>10475.708654008</v>
      </c>
      <c r="E64" s="20">
        <v>870.22673611733001</v>
      </c>
      <c r="F64" s="20">
        <v>3821.7702800983002</v>
      </c>
      <c r="G64" s="20">
        <v>607.65938312576998</v>
      </c>
      <c r="H64" s="20">
        <v>15775.365053349</v>
      </c>
    </row>
    <row r="65" spans="1:8" ht="17.100000000000001" customHeight="1" x14ac:dyDescent="0.3">
      <c r="A65" s="6"/>
      <c r="B65" s="9"/>
      <c r="C65" s="9" t="s">
        <v>69</v>
      </c>
      <c r="D65" s="20"/>
      <c r="E65" s="20"/>
      <c r="F65" s="20"/>
      <c r="G65" s="20"/>
      <c r="H65" s="20"/>
    </row>
    <row r="66" spans="1:8" x14ac:dyDescent="0.3">
      <c r="A66" s="6"/>
      <c r="B66" s="6"/>
      <c r="C66" s="7"/>
      <c r="D66" s="20"/>
      <c r="E66" s="20"/>
      <c r="F66" s="20"/>
      <c r="G66" s="20"/>
      <c r="H66" s="20">
        <f>SUM(D66:G66)</f>
        <v>0</v>
      </c>
    </row>
    <row r="67" spans="1:8" ht="17.100000000000001" customHeight="1" x14ac:dyDescent="0.3">
      <c r="A67" s="6"/>
      <c r="B67" s="9"/>
      <c r="C67" s="9" t="s">
        <v>70</v>
      </c>
      <c r="D67" s="20">
        <f>SUM(D66:D66)</f>
        <v>0</v>
      </c>
      <c r="E67" s="20">
        <f>SUM(E66:E66)</f>
        <v>0</v>
      </c>
      <c r="F67" s="20">
        <f>SUM(F66:F66)</f>
        <v>0</v>
      </c>
      <c r="G67" s="20">
        <f>SUM(G66:G66)</f>
        <v>0</v>
      </c>
      <c r="H67" s="20">
        <f>SUM(D67:G67)</f>
        <v>0</v>
      </c>
    </row>
    <row r="68" spans="1:8" ht="17.100000000000001" customHeight="1" x14ac:dyDescent="0.3">
      <c r="A68" s="6"/>
      <c r="B68" s="9"/>
      <c r="C68" s="9" t="s">
        <v>71</v>
      </c>
      <c r="D68" s="20">
        <v>10475.708654008</v>
      </c>
      <c r="E68" s="20">
        <v>870.22673611733001</v>
      </c>
      <c r="F68" s="20">
        <v>3821.7702800983002</v>
      </c>
      <c r="G68" s="20">
        <v>607.65938312576998</v>
      </c>
      <c r="H68" s="20">
        <v>15775.365053349</v>
      </c>
    </row>
    <row r="69" spans="1:8" ht="153" customHeight="1" x14ac:dyDescent="0.3">
      <c r="A69" s="6"/>
      <c r="B69" s="9"/>
      <c r="C69" s="9" t="s">
        <v>72</v>
      </c>
      <c r="D69" s="20"/>
      <c r="E69" s="20"/>
      <c r="F69" s="20"/>
      <c r="G69" s="20"/>
      <c r="H69" s="20"/>
    </row>
    <row r="70" spans="1:8" x14ac:dyDescent="0.3">
      <c r="A70" s="6">
        <v>18</v>
      </c>
      <c r="B70" s="6" t="s">
        <v>73</v>
      </c>
      <c r="C70" s="7" t="s">
        <v>74</v>
      </c>
      <c r="D70" s="20">
        <v>0</v>
      </c>
      <c r="E70" s="20">
        <v>0</v>
      </c>
      <c r="F70" s="20">
        <v>0</v>
      </c>
      <c r="G70" s="20">
        <v>829.05790615385001</v>
      </c>
      <c r="H70" s="20">
        <v>829.05790615385001</v>
      </c>
    </row>
    <row r="71" spans="1:8" x14ac:dyDescent="0.3">
      <c r="A71" s="6">
        <v>19</v>
      </c>
      <c r="B71" s="6" t="s">
        <v>87</v>
      </c>
      <c r="C71" s="7" t="s">
        <v>89</v>
      </c>
      <c r="D71" s="20">
        <v>0</v>
      </c>
      <c r="E71" s="20">
        <v>0</v>
      </c>
      <c r="F71" s="20">
        <v>0</v>
      </c>
      <c r="G71" s="20">
        <v>23.952697117667</v>
      </c>
      <c r="H71" s="20">
        <v>23.952697117667</v>
      </c>
    </row>
    <row r="72" spans="1:8" x14ac:dyDescent="0.3">
      <c r="A72" s="6">
        <v>20</v>
      </c>
      <c r="B72" s="6" t="s">
        <v>88</v>
      </c>
      <c r="C72" s="7" t="s">
        <v>90</v>
      </c>
      <c r="D72" s="20">
        <v>0</v>
      </c>
      <c r="E72" s="20">
        <v>0</v>
      </c>
      <c r="F72" s="20">
        <v>0</v>
      </c>
      <c r="G72" s="20">
        <v>420.76527596804999</v>
      </c>
      <c r="H72" s="20">
        <v>420.76527596804999</v>
      </c>
    </row>
    <row r="73" spans="1:8" ht="17.100000000000001" customHeight="1" x14ac:dyDescent="0.3">
      <c r="A73" s="6"/>
      <c r="B73" s="9"/>
      <c r="C73" s="9" t="s">
        <v>86</v>
      </c>
      <c r="D73" s="20">
        <v>0</v>
      </c>
      <c r="E73" s="20">
        <v>0</v>
      </c>
      <c r="F73" s="20">
        <v>0</v>
      </c>
      <c r="G73" s="20">
        <v>1273.7758792396</v>
      </c>
      <c r="H73" s="20">
        <v>1273.7758792396</v>
      </c>
    </row>
    <row r="74" spans="1:8" ht="17.100000000000001" customHeight="1" x14ac:dyDescent="0.3">
      <c r="A74" s="6"/>
      <c r="B74" s="9"/>
      <c r="C74" s="9" t="s">
        <v>85</v>
      </c>
      <c r="D74" s="20">
        <v>10475.708654008</v>
      </c>
      <c r="E74" s="20">
        <v>870.22673611733001</v>
      </c>
      <c r="F74" s="20">
        <v>3821.7702800983002</v>
      </c>
      <c r="G74" s="20">
        <v>1881.4352623653001</v>
      </c>
      <c r="H74" s="20">
        <v>17049.140932589002</v>
      </c>
    </row>
    <row r="75" spans="1:8" ht="17.100000000000001" customHeight="1" x14ac:dyDescent="0.3">
      <c r="A75" s="6"/>
      <c r="B75" s="9"/>
      <c r="C75" s="9" t="s">
        <v>84</v>
      </c>
      <c r="D75" s="20"/>
      <c r="E75" s="20"/>
      <c r="F75" s="20"/>
      <c r="G75" s="20"/>
      <c r="H75" s="20"/>
    </row>
    <row r="76" spans="1:8" ht="33.9" customHeight="1" x14ac:dyDescent="0.3">
      <c r="A76" s="6">
        <v>21</v>
      </c>
      <c r="B76" s="6" t="s">
        <v>83</v>
      </c>
      <c r="C76" s="7" t="s">
        <v>82</v>
      </c>
      <c r="D76" s="20">
        <f>D74 * 3%</f>
        <v>314.27125962023996</v>
      </c>
      <c r="E76" s="20">
        <f>E74 * 3%</f>
        <v>26.106802083519899</v>
      </c>
      <c r="F76" s="20">
        <f>F74 * 3%</f>
        <v>114.653108402949</v>
      </c>
      <c r="G76" s="20">
        <f>G74 * 3%</f>
        <v>56.443057870959002</v>
      </c>
      <c r="H76" s="20">
        <f>SUM(D76:G76)</f>
        <v>511.47422797766785</v>
      </c>
    </row>
    <row r="77" spans="1:8" ht="17.100000000000001" customHeight="1" x14ac:dyDescent="0.3">
      <c r="A77" s="6"/>
      <c r="B77" s="9"/>
      <c r="C77" s="9" t="s">
        <v>81</v>
      </c>
      <c r="D77" s="20">
        <f>D76</f>
        <v>314.27125962023996</v>
      </c>
      <c r="E77" s="20">
        <f>E76</f>
        <v>26.106802083519899</v>
      </c>
      <c r="F77" s="20">
        <f>F76</f>
        <v>114.653108402949</v>
      </c>
      <c r="G77" s="20">
        <f>G76</f>
        <v>56.443057870959002</v>
      </c>
      <c r="H77" s="20">
        <f>SUM(D77:G77)</f>
        <v>511.47422797766785</v>
      </c>
    </row>
    <row r="78" spans="1:8" ht="17.100000000000001" customHeight="1" x14ac:dyDescent="0.3">
      <c r="A78" s="6"/>
      <c r="B78" s="9"/>
      <c r="C78" s="9" t="s">
        <v>80</v>
      </c>
      <c r="D78" s="20">
        <f>D77 + D74</f>
        <v>10789.97991362824</v>
      </c>
      <c r="E78" s="20">
        <f>E77 + E74</f>
        <v>896.33353820084994</v>
      </c>
      <c r="F78" s="20">
        <f>F77 + F74</f>
        <v>3936.4233885012491</v>
      </c>
      <c r="G78" s="20">
        <f>G77 + G74</f>
        <v>1937.878320236259</v>
      </c>
      <c r="H78" s="20">
        <f>SUM(D78:G78)</f>
        <v>17560.615160566598</v>
      </c>
    </row>
    <row r="79" spans="1:8" ht="17.100000000000001" customHeight="1" x14ac:dyDescent="0.3">
      <c r="A79" s="6"/>
      <c r="B79" s="9"/>
      <c r="C79" s="9" t="s">
        <v>79</v>
      </c>
      <c r="D79" s="20"/>
      <c r="E79" s="20"/>
      <c r="F79" s="20"/>
      <c r="G79" s="20"/>
      <c r="H79" s="20"/>
    </row>
    <row r="80" spans="1:8" ht="17.100000000000001" customHeight="1" x14ac:dyDescent="0.3">
      <c r="A80" s="6">
        <v>22</v>
      </c>
      <c r="B80" s="6" t="s">
        <v>78</v>
      </c>
      <c r="C80" s="7" t="s">
        <v>77</v>
      </c>
      <c r="D80" s="20">
        <f>D78 * 20%</f>
        <v>2157.995982725648</v>
      </c>
      <c r="E80" s="20">
        <f>E78 * 20%</f>
        <v>179.26670764017001</v>
      </c>
      <c r="F80" s="20">
        <f>F78 * 20%</f>
        <v>787.28467770024986</v>
      </c>
      <c r="G80" s="20">
        <f>G78 * 20%</f>
        <v>387.57566404725185</v>
      </c>
      <c r="H80" s="20">
        <f>SUM(D80:G80)</f>
        <v>3512.1230321133198</v>
      </c>
    </row>
    <row r="81" spans="1:8" ht="17.100000000000001" customHeight="1" x14ac:dyDescent="0.3">
      <c r="A81" s="6"/>
      <c r="B81" s="9"/>
      <c r="C81" s="9" t="s">
        <v>76</v>
      </c>
      <c r="D81" s="20">
        <f>D80</f>
        <v>2157.995982725648</v>
      </c>
      <c r="E81" s="20">
        <f>E80</f>
        <v>179.26670764017001</v>
      </c>
      <c r="F81" s="20">
        <f>F80</f>
        <v>787.28467770024986</v>
      </c>
      <c r="G81" s="20">
        <f>G80</f>
        <v>387.57566404725185</v>
      </c>
      <c r="H81" s="20">
        <f>SUM(D81:G81)</f>
        <v>3512.1230321133198</v>
      </c>
    </row>
    <row r="82" spans="1:8" ht="17.100000000000001" customHeight="1" x14ac:dyDescent="0.3">
      <c r="A82" s="6"/>
      <c r="B82" s="9"/>
      <c r="C82" s="9" t="s">
        <v>75</v>
      </c>
      <c r="D82" s="20">
        <f>D81 + D78</f>
        <v>12947.975896353888</v>
      </c>
      <c r="E82" s="20">
        <f>E81 + E78</f>
        <v>1075.6002458410198</v>
      </c>
      <c r="F82" s="20">
        <f>F81 + F78</f>
        <v>4723.7080662014987</v>
      </c>
      <c r="G82" s="20">
        <f>G81 + G78</f>
        <v>2325.4539842835111</v>
      </c>
      <c r="H82" s="20">
        <f>SUM(D82:G82)</f>
        <v>21072.738192679917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207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54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209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74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210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26</v>
      </c>
      <c r="C13" s="25" t="s">
        <v>27</v>
      </c>
      <c r="D13" s="19">
        <v>0.22886311190364</v>
      </c>
      <c r="E13" s="19">
        <v>113.17338970719</v>
      </c>
      <c r="F13" s="19">
        <v>0</v>
      </c>
      <c r="G13" s="19">
        <v>0</v>
      </c>
      <c r="H13" s="19">
        <v>113.40225281908999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0.22886311190364</v>
      </c>
      <c r="E14" s="19">
        <v>113.17338970719</v>
      </c>
      <c r="F14" s="19">
        <v>0</v>
      </c>
      <c r="G14" s="19">
        <v>0</v>
      </c>
      <c r="H14" s="19">
        <v>113.40225281908999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211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61</v>
      </c>
      <c r="C13" s="25" t="s">
        <v>108</v>
      </c>
      <c r="D13" s="19">
        <v>0</v>
      </c>
      <c r="E13" s="19">
        <v>0</v>
      </c>
      <c r="F13" s="19">
        <v>0</v>
      </c>
      <c r="G13" s="19">
        <v>1.3464586126717</v>
      </c>
      <c r="H13" s="19">
        <v>1.3464586126717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1.3464586126717</v>
      </c>
      <c r="H14" s="19">
        <v>1.3464586126717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212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110</v>
      </c>
      <c r="D13" s="19">
        <v>0</v>
      </c>
      <c r="E13" s="19">
        <v>0</v>
      </c>
      <c r="F13" s="19">
        <v>0</v>
      </c>
      <c r="G13" s="19">
        <v>23.952697117667</v>
      </c>
      <c r="H13" s="19">
        <v>23.952697117667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23.952697117667</v>
      </c>
      <c r="H14" s="19">
        <v>23.952697117667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213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113</v>
      </c>
      <c r="C13" s="25" t="s">
        <v>29</v>
      </c>
      <c r="D13" s="19">
        <v>5881.267418724</v>
      </c>
      <c r="E13" s="19">
        <v>89.479302302999997</v>
      </c>
      <c r="F13" s="19">
        <v>0</v>
      </c>
      <c r="G13" s="19">
        <v>0</v>
      </c>
      <c r="H13" s="19">
        <v>5970.7467210269997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5881.267418724</v>
      </c>
      <c r="E14" s="19">
        <v>89.479302302999997</v>
      </c>
      <c r="F14" s="19">
        <v>0</v>
      </c>
      <c r="G14" s="19">
        <v>0</v>
      </c>
      <c r="H14" s="19">
        <v>5970.7467210269997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Сводка затрат</vt:lpstr>
      <vt:lpstr>ССР</vt:lpstr>
      <vt:lpstr>ОСР 305-02-01</vt:lpstr>
      <vt:lpstr>ОСР 305-09-01</vt:lpstr>
      <vt:lpstr>ОСР 305-12-01</vt:lpstr>
      <vt:lpstr>ОСР 1-02-01</vt:lpstr>
      <vt:lpstr>ОСР 1-09-01</vt:lpstr>
      <vt:lpstr>ОСР 1-12-01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2025-11-17T10:19:03Z</dcterms:modified>
</cp:coreProperties>
</file>